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3320" windowHeight="12930"/>
  </bookViews>
  <sheets>
    <sheet name="State Government Expenditures" sheetId="2" r:id="rId1"/>
    <sheet name="Health-Related R&amp;D" sheetId="1" r:id="rId2"/>
    <sheet name="Table" sheetId="6" r:id="rId3"/>
    <sheet name="SOURCE" sheetId="4" r:id="rId4"/>
  </sheets>
  <calcPr calcId="162913"/>
</workbook>
</file>

<file path=xl/calcChain.xml><?xml version="1.0" encoding="utf-8"?>
<calcChain xmlns="http://schemas.openxmlformats.org/spreadsheetml/2006/main">
  <c r="Q5" i="2" l="1"/>
  <c r="R5" i="2" s="1"/>
  <c r="S5" i="2" s="1"/>
  <c r="Q6" i="2"/>
  <c r="Q7" i="2"/>
  <c r="R7" i="2" s="1"/>
  <c r="S7" i="2" s="1"/>
  <c r="Q8" i="2"/>
  <c r="R8" i="2" s="1"/>
  <c r="S8" i="2" s="1"/>
  <c r="Q9" i="2"/>
  <c r="R9" i="2" s="1"/>
  <c r="S9" i="2" s="1"/>
  <c r="Q10" i="2"/>
  <c r="Q11" i="2"/>
  <c r="R11" i="2" s="1"/>
  <c r="S11" i="2" s="1"/>
  <c r="Q12" i="2"/>
  <c r="R12" i="2" s="1"/>
  <c r="S12" i="2" s="1"/>
  <c r="Q13" i="2"/>
  <c r="R13" i="2" s="1"/>
  <c r="S13" i="2" s="1"/>
  <c r="Q14" i="2"/>
  <c r="R14" i="2" s="1"/>
  <c r="S14" i="2" s="1"/>
  <c r="Q15" i="2"/>
  <c r="R15" i="2" s="1"/>
  <c r="S15" i="2" s="1"/>
  <c r="Q16" i="2"/>
  <c r="R16" i="2" s="1"/>
  <c r="S16" i="2" s="1"/>
  <c r="Q17" i="2"/>
  <c r="Q18" i="2"/>
  <c r="R18" i="2" s="1"/>
  <c r="S18" i="2" s="1"/>
  <c r="Q19" i="2"/>
  <c r="R19" i="2" s="1"/>
  <c r="S19" i="2" s="1"/>
  <c r="Q20" i="2"/>
  <c r="R20" i="2" s="1"/>
  <c r="S20" i="2" s="1"/>
  <c r="Q21" i="2"/>
  <c r="Q22" i="2"/>
  <c r="R22" i="2" s="1"/>
  <c r="S22" i="2" s="1"/>
  <c r="Q23" i="2"/>
  <c r="R23" i="2" s="1"/>
  <c r="S23" i="2" s="1"/>
  <c r="Q24" i="2"/>
  <c r="R24" i="2" s="1"/>
  <c r="S24" i="2" s="1"/>
  <c r="Q25" i="2"/>
  <c r="Q26" i="2"/>
  <c r="R26" i="2" s="1"/>
  <c r="S26" i="2" s="1"/>
  <c r="Q27" i="2"/>
  <c r="R27" i="2" s="1"/>
  <c r="S27" i="2" s="1"/>
  <c r="Q28" i="2"/>
  <c r="R28" i="2" s="1"/>
  <c r="S28" i="2" s="1"/>
  <c r="Q29" i="2"/>
  <c r="R29" i="2" s="1"/>
  <c r="S29" i="2" s="1"/>
  <c r="Q30" i="2"/>
  <c r="R30" i="2" s="1"/>
  <c r="S30" i="2" s="1"/>
  <c r="Q31" i="2"/>
  <c r="R31" i="2" s="1"/>
  <c r="S31" i="2" s="1"/>
  <c r="Q32" i="2"/>
  <c r="Q33" i="2"/>
  <c r="R33" i="2" s="1"/>
  <c r="S33" i="2" s="1"/>
  <c r="Q34" i="2"/>
  <c r="R34" i="2" s="1"/>
  <c r="S34" i="2" s="1"/>
  <c r="Q35" i="2"/>
  <c r="R35" i="2" s="1"/>
  <c r="S35" i="2" s="1"/>
  <c r="Q36" i="2"/>
  <c r="Q37" i="2"/>
  <c r="R37" i="2" s="1"/>
  <c r="S37" i="2" s="1"/>
  <c r="Q38" i="2"/>
  <c r="R38" i="2" s="1"/>
  <c r="S38" i="2" s="1"/>
  <c r="Q39" i="2"/>
  <c r="R39" i="2" s="1"/>
  <c r="S39" i="2" s="1"/>
  <c r="Q40" i="2"/>
  <c r="R40" i="2" s="1"/>
  <c r="S40" i="2" s="1"/>
  <c r="Q41" i="2"/>
  <c r="R41" i="2" s="1"/>
  <c r="S41" i="2" s="1"/>
  <c r="Q42" i="2"/>
  <c r="R42" i="2" s="1"/>
  <c r="S42" i="2" s="1"/>
  <c r="Q43" i="2"/>
  <c r="R43" i="2" s="1"/>
  <c r="S43" i="2" s="1"/>
  <c r="Q44" i="2"/>
  <c r="Q45" i="2"/>
  <c r="R45" i="2" s="1"/>
  <c r="S45" i="2" s="1"/>
  <c r="Q46" i="2"/>
  <c r="R46" i="2" s="1"/>
  <c r="S46" i="2" s="1"/>
  <c r="Q47" i="2"/>
  <c r="R47" i="2" s="1"/>
  <c r="S47" i="2" s="1"/>
  <c r="Q48" i="2"/>
  <c r="R48" i="2" s="1"/>
  <c r="S48" i="2" s="1"/>
  <c r="Q49" i="2"/>
  <c r="R49" i="2" s="1"/>
  <c r="S49" i="2" s="1"/>
  <c r="Q50" i="2"/>
  <c r="R50" i="2" s="1"/>
  <c r="S50" i="2" s="1"/>
  <c r="Q51" i="2"/>
  <c r="R51" i="2" s="1"/>
  <c r="S51" i="2" s="1"/>
  <c r="Q52" i="2"/>
  <c r="R52" i="2" s="1"/>
  <c r="S52" i="2" s="1"/>
  <c r="Q53" i="2"/>
  <c r="R53" i="2" s="1"/>
  <c r="S53" i="2" s="1"/>
  <c r="Q54" i="2"/>
  <c r="Q55" i="2"/>
  <c r="R55" i="2" s="1"/>
  <c r="S55" i="2" s="1"/>
  <c r="Q4" i="2"/>
  <c r="R4" i="2" s="1"/>
  <c r="S4" i="2" s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" i="1"/>
  <c r="N5" i="2"/>
  <c r="N6" i="2"/>
  <c r="N7" i="2"/>
  <c r="N8" i="2"/>
  <c r="N9" i="2"/>
  <c r="N10" i="2"/>
  <c r="N11" i="2"/>
  <c r="N13" i="2"/>
  <c r="N18" i="2"/>
  <c r="N21" i="2"/>
  <c r="N12" i="2"/>
  <c r="N14" i="2"/>
  <c r="N16" i="2"/>
  <c r="N17" i="2"/>
  <c r="N15" i="2"/>
  <c r="N22" i="2"/>
  <c r="N20" i="2"/>
  <c r="N25" i="2"/>
  <c r="N27" i="2"/>
  <c r="N23" i="2"/>
  <c r="N33" i="2"/>
  <c r="N19" i="2"/>
  <c r="N28" i="2"/>
  <c r="N38" i="2"/>
  <c r="N24" i="2"/>
  <c r="N32" i="2"/>
  <c r="N39" i="2"/>
  <c r="N34" i="2"/>
  <c r="N30" i="2"/>
  <c r="N31" i="2"/>
  <c r="N35" i="2"/>
  <c r="N40" i="2"/>
  <c r="N29" i="2"/>
  <c r="N44" i="2"/>
  <c r="N37" i="2"/>
  <c r="N41" i="2"/>
  <c r="N26" i="2"/>
  <c r="N36" i="2"/>
  <c r="N45" i="2"/>
  <c r="N46" i="2"/>
  <c r="N47" i="2"/>
  <c r="N43" i="2"/>
  <c r="N42" i="2"/>
  <c r="N52" i="2"/>
  <c r="N48" i="2"/>
  <c r="N51" i="2"/>
  <c r="N53" i="2"/>
  <c r="N50" i="2"/>
  <c r="N49" i="2"/>
  <c r="N54" i="2"/>
  <c r="N55" i="2"/>
  <c r="N4" i="2"/>
  <c r="O5" i="2"/>
  <c r="P5" i="2" s="1"/>
  <c r="O6" i="2"/>
  <c r="O7" i="2"/>
  <c r="P7" i="2" s="1"/>
  <c r="O8" i="2"/>
  <c r="O9" i="2"/>
  <c r="P9" i="2" s="1"/>
  <c r="O10" i="2"/>
  <c r="P10" i="2" s="1"/>
  <c r="O11" i="2"/>
  <c r="P11" i="2" s="1"/>
  <c r="O13" i="2"/>
  <c r="O18" i="2"/>
  <c r="P18" i="2" s="1"/>
  <c r="O21" i="2"/>
  <c r="P21" i="2" s="1"/>
  <c r="O12" i="2"/>
  <c r="P12" i="2" s="1"/>
  <c r="O14" i="2"/>
  <c r="O16" i="2"/>
  <c r="P16" i="2" s="1"/>
  <c r="O17" i="2"/>
  <c r="P17" i="2" s="1"/>
  <c r="O15" i="2"/>
  <c r="P15" i="2" s="1"/>
  <c r="O22" i="2"/>
  <c r="O20" i="2"/>
  <c r="P20" i="2" s="1"/>
  <c r="O25" i="2"/>
  <c r="P25" i="2" s="1"/>
  <c r="O27" i="2"/>
  <c r="P27" i="2" s="1"/>
  <c r="O23" i="2"/>
  <c r="O33" i="2"/>
  <c r="P33" i="2" s="1"/>
  <c r="O19" i="2"/>
  <c r="P19" i="2" s="1"/>
  <c r="O28" i="2"/>
  <c r="P28" i="2" s="1"/>
  <c r="O38" i="2"/>
  <c r="O24" i="2"/>
  <c r="P24" i="2" s="1"/>
  <c r="O32" i="2"/>
  <c r="P32" i="2" s="1"/>
  <c r="O39" i="2"/>
  <c r="P39" i="2" s="1"/>
  <c r="O34" i="2"/>
  <c r="O30" i="2"/>
  <c r="P30" i="2" s="1"/>
  <c r="O31" i="2"/>
  <c r="P31" i="2" s="1"/>
  <c r="O35" i="2"/>
  <c r="P35" i="2" s="1"/>
  <c r="O40" i="2"/>
  <c r="O29" i="2"/>
  <c r="P29" i="2" s="1"/>
  <c r="O44" i="2"/>
  <c r="P44" i="2" s="1"/>
  <c r="O37" i="2"/>
  <c r="P37" i="2" s="1"/>
  <c r="O41" i="2"/>
  <c r="O26" i="2"/>
  <c r="P26" i="2" s="1"/>
  <c r="O36" i="2"/>
  <c r="P36" i="2" s="1"/>
  <c r="O45" i="2"/>
  <c r="P45" i="2" s="1"/>
  <c r="O46" i="2"/>
  <c r="O47" i="2"/>
  <c r="P47" i="2" s="1"/>
  <c r="O43" i="2"/>
  <c r="P43" i="2" s="1"/>
  <c r="O42" i="2"/>
  <c r="P42" i="2" s="1"/>
  <c r="O52" i="2"/>
  <c r="O48" i="2"/>
  <c r="P48" i="2" s="1"/>
  <c r="O51" i="2"/>
  <c r="P51" i="2" s="1"/>
  <c r="O53" i="2"/>
  <c r="P53" i="2" s="1"/>
  <c r="O50" i="2"/>
  <c r="O49" i="2"/>
  <c r="P49" i="2" s="1"/>
  <c r="O54" i="2"/>
  <c r="P54" i="2" s="1"/>
  <c r="O55" i="2"/>
  <c r="P55" i="2" s="1"/>
  <c r="O56" i="2"/>
  <c r="O4" i="2"/>
  <c r="R25" i="2" l="1"/>
  <c r="S25" i="2" s="1"/>
  <c r="R21" i="2"/>
  <c r="S21" i="2" s="1"/>
  <c r="R17" i="2"/>
  <c r="S17" i="2" s="1"/>
  <c r="R44" i="2"/>
  <c r="S44" i="2" s="1"/>
  <c r="R36" i="2"/>
  <c r="S36" i="2" s="1"/>
  <c r="R32" i="2"/>
  <c r="S32" i="2" s="1"/>
  <c r="R54" i="2"/>
  <c r="S54" i="2" s="1"/>
  <c r="R10" i="2"/>
  <c r="S10" i="2" s="1"/>
  <c r="R6" i="2"/>
  <c r="S6" i="2" s="1"/>
  <c r="P4" i="2"/>
  <c r="P6" i="2"/>
  <c r="P14" i="2"/>
  <c r="P40" i="2"/>
  <c r="P22" i="2"/>
  <c r="P41" i="2"/>
  <c r="P46" i="2"/>
  <c r="P50" i="2"/>
  <c r="P38" i="2"/>
  <c r="P52" i="2"/>
  <c r="P34" i="2"/>
  <c r="P13" i="2"/>
  <c r="P23" i="2"/>
  <c r="P8" i="2"/>
</calcChain>
</file>

<file path=xl/sharedStrings.xml><?xml version="1.0" encoding="utf-8"?>
<sst xmlns="http://schemas.openxmlformats.org/spreadsheetml/2006/main" count="193" uniqueCount="84">
  <si>
    <t>Table 12. State government expenditures for health-related R&amp;D, by state: FYs 2009–17</t>
  </si>
  <si>
    <t>(Dollars)</t>
  </si>
  <si>
    <t>State</t>
  </si>
  <si>
    <r>
      <t>United States</t>
    </r>
    <r>
      <rPr>
        <vertAlign val="superscript"/>
        <sz val="11"/>
        <rFont val="Calibri"/>
      </rPr>
      <t>a</t>
    </r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</si>
  <si>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</si>
  <si>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</si>
  <si>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</si>
  <si>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</si>
  <si>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</si>
  <si>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</si>
  <si>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</si>
  <si>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</si>
  <si>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</si>
  <si>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</si>
  <si>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</si>
  <si>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</si>
  <si>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</si>
  <si>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</si>
  <si>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</si>
  <si>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</si>
  <si>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</si>
  <si>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</si>
  <si>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</si>
  <si>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</si>
  <si>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</si>
  <si>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</si>
  <si>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</si>
  <si>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</si>
  <si>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</si>
  <si>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</si>
  <si>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</si>
  <si>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</si>
  <si>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</si>
  <si>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</si>
  <si>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</si>
  <si>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</si>
  <si>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</si>
  <si>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</si>
  <si>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</si>
  <si>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</si>
  <si>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</si>
  <si>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</si>
  <si>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</si>
  <si>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</si>
  <si>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</si>
  <si>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</si>
  <si>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</si>
  <si>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</si>
  <si>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</si>
  <si>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</si>
  <si>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</si>
  <si>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</si>
  <si>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</si>
  <si>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</si>
  <si>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</si>
  <si>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r>
      <t>Puerto Rico</t>
    </r>
    <r>
      <rPr>
        <vertAlign val="superscript"/>
        <sz val="11"/>
        <rFont val="Calibri"/>
      </rPr>
      <t>b</t>
    </r>
  </si>
  <si>
    <t>na</t>
  </si>
  <si>
    <t>na = not applicable; did not report to survey.</t>
  </si>
  <si>
    <r>
      <rPr>
        <vertAlign val="superscript"/>
        <sz val="11"/>
        <rFont val="Calibri"/>
      </rPr>
      <t>a</t>
    </r>
    <r>
      <rPr>
        <sz val="8"/>
        <rFont val="Arial"/>
      </rPr>
      <t xml:space="preserve"> U.S. total reflects all 50 states and the District of Columbia.</t>
    </r>
  </si>
  <si>
    <r>
      <rPr>
        <vertAlign val="superscript"/>
        <sz val="11"/>
        <rFont val="Calibri"/>
      </rPr>
      <t>b</t>
    </r>
    <r>
      <rPr>
        <sz val="8"/>
        <rFont val="Arial"/>
      </rPr>
      <t xml:space="preserve"> Puerto Rico is not included in U.S. total due to its classification as a U.S. territory.</t>
    </r>
  </si>
  <si>
    <t>NOTES: State R&amp;D expenditures by function were surveyed beginning with the FY 2009 survey. State R&amp;D totals can display considerable volatility between survey years due to several national and state-specific factors. Large changes are not unusual, especially for discretionary spending items such as R&amp;D.</t>
  </si>
  <si>
    <t>SOURCE: National Science Foundation, National Center for Science and Engineering Statistics, Survey of State Government Research and Development.</t>
  </si>
  <si>
    <r>
      <t>United States</t>
    </r>
    <r>
      <rPr>
        <b/>
        <vertAlign val="superscript"/>
        <sz val="14"/>
        <color rgb="FF000000"/>
        <rFont val="Times New Roman"/>
        <family val="1"/>
      </rPr>
      <t>a</t>
    </r>
  </si>
  <si>
    <r>
      <t>Puerto Rico</t>
    </r>
    <r>
      <rPr>
        <b/>
        <vertAlign val="superscript"/>
        <sz val="14"/>
        <color rgb="FF000000"/>
        <rFont val="Times New Roman"/>
        <family val="1"/>
      </rPr>
      <t>b</t>
    </r>
  </si>
  <si>
    <t>Table 3. State government expenditures for R&amp;D, by state: FYs 2006–17 ($)</t>
  </si>
  <si>
    <t>2012-2014 Average</t>
  </si>
  <si>
    <t>2015-2017</t>
  </si>
  <si>
    <t xml:space="preserve">Percent Change </t>
  </si>
  <si>
    <t>Share in Health (2015-2017)</t>
  </si>
  <si>
    <t>Share in Other (2015-2017)</t>
  </si>
  <si>
    <t>2015-2017 Average</t>
  </si>
  <si>
    <t>Percent Change Between Periods</t>
  </si>
  <si>
    <t>Avgerage R&amp;D  (2015-2017)</t>
  </si>
  <si>
    <t>Avgerage R&amp;D  (2012-2014)</t>
  </si>
  <si>
    <t>Average Health R&amp;D (2015-2017)</t>
  </si>
  <si>
    <t>https://ncsesdata.nsf.gov/sgrd/2017/</t>
  </si>
  <si>
    <t>SSTI</t>
  </si>
  <si>
    <t>www.ssti.org</t>
  </si>
  <si>
    <t>Source:</t>
  </si>
  <si>
    <t>State R&amp;D Data (Table 3 + 12)</t>
  </si>
  <si>
    <t>Data</t>
  </si>
  <si>
    <t>Analysis</t>
  </si>
  <si>
    <t xml:space="preserve"> </t>
  </si>
  <si>
    <t>Health R&amp;D (2015-2017)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</si>
</sst>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0.0%"/>
  </numFmts>
  <fonts count="14" x14ac:knownFonts="1">
    <font>
      <sz val="11"/>
      <color indexed="8"/>
      <name val="Calibri"/>
      <family val="2"/>
      <scheme val="minor"/>
    </font>
    <font>
      <b/>
      <sz val="9"/>
      <name val="Arial"/>
    </font>
    <font>
      <b/>
      <sz val="9"/>
      <name val="Arial"/>
    </font>
    <font>
      <sz val="8"/>
      <name val="Arial"/>
    </font>
    <font>
      <vertAlign val="superscript"/>
      <sz val="11"/>
      <name val="Calibri"/>
    </font>
    <font>
      <sz val="8"/>
      <name val="Arial"/>
    </font>
    <font>
      <b/>
      <sz val="24"/>
      <color rgb="FF000000"/>
      <name val="Times New Roman"/>
      <family val="1"/>
    </font>
    <font>
      <b/>
      <sz val="14"/>
      <color rgb="FF000000"/>
      <name val="Times New Roman"/>
      <family val="1"/>
    </font>
    <font>
      <b/>
      <vertAlign val="superscript"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5F5F5"/>
      </patternFill>
    </fill>
  </fills>
  <borders count="2">
    <border>
      <left/>
      <right/>
      <top/>
      <bottom/>
      <diagonal/>
    </border>
    <border>
      <left style="thin">
        <color rgb="FFB2D1FF"/>
      </left>
      <right style="thin">
        <color rgb="FFB2D1FF"/>
      </right>
      <top style="thin">
        <color rgb="FFB2D1FF"/>
      </top>
      <bottom style="thin">
        <color rgb="FFB2D1FF"/>
      </bottom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498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left" wrapText="1"/>
    </xf>
    <xf numFmtId="0" fontId="1" fillId="0" borderId="0" xfId="0" applyFont="1"/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left" wrapText="1" indent="2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/>
    <xf numFmtId="0" fontId="7" fillId="0" borderId="0" xfId="0" applyFont="1" applyAlignment="1">
      <alignment horizontal="center" vertical="center" wrapText="1"/>
    </xf>
    <xf numFmtId="3" fontId="9" fillId="0" borderId="0" xfId="0" applyNumberFormat="1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164" fontId="0" fillId="0" borderId="0" xfId="2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1" applyNumberFormat="1" applyFont="1" applyAlignment="1">
      <alignment wrapText="1"/>
    </xf>
    <xf numFmtId="0" fontId="0" fillId="0" borderId="0" xfId="1" applyNumberFormat="1" applyFont="1"/>
    <xf numFmtId="0" fontId="5" fillId="0" borderId="0" xfId="0" applyFont="1" applyAlignment="1">
      <alignment wrapText="1"/>
    </xf>
    <xf numFmtId="0" fontId="0" fillId="0" borderId="0" xfId="0"/>
    <xf numFmtId="164" fontId="0" fillId="0" borderId="0" xfId="2" applyNumberFormat="1" applyFont="1" applyAlignment="1">
      <alignment wrapText="1"/>
    </xf>
    <xf numFmtId="0" fontId="11" fillId="0" borderId="0" xfId="3"/>
    <xf numFmtId="0" fontId="12" fillId="0" borderId="0" xfId="0" applyFont="1"/>
    <xf numFmtId="0" fontId="13" fillId="0" borderId="0" xfId="0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ssti.org/" TargetMode="External"/><Relationship Id="rId1" Type="http://schemas.openxmlformats.org/officeDocument/2006/relationships/hyperlink" Target="https://ncsesdata.nsf.gov/sgrd/201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6"/>
  <sheetViews>
    <sheetView tabSelected="1" zoomScale="70" zoomScaleNormal="70" workbookViewId="0">
      <selection activeCell="D9" sqref="D9"/>
    </sheetView>
  </sheetViews>
  <sheetFormatPr defaultRowHeight="15" x14ac:dyDescent="0.25"/>
  <cols>
    <col min="1" max="1" width="35.140625" customWidth="1"/>
    <col min="2" max="3" width="16.42578125" bestFit="1" customWidth="1"/>
    <col min="4" max="4" width="7" bestFit="1" customWidth="1"/>
    <col min="5" max="13" width="16.42578125" bestFit="1" customWidth="1"/>
    <col min="14" max="15" width="16.42578125" style="483" customWidth="1"/>
    <col min="16" max="16" width="14.85546875" bestFit="1" customWidth="1"/>
    <col min="17" max="17" width="13.5703125" bestFit="1" customWidth="1"/>
  </cols>
  <sheetData>
    <row r="1" spans="1:19" ht="30" x14ac:dyDescent="0.25">
      <c r="A1" s="487" t="s">
        <v>64</v>
      </c>
    </row>
    <row r="3" spans="1:19" ht="93.75" x14ac:dyDescent="0.25">
      <c r="A3" s="484" t="s">
        <v>2</v>
      </c>
      <c r="B3" s="484">
        <v>2006</v>
      </c>
      <c r="C3" s="484">
        <v>2007</v>
      </c>
      <c r="D3" s="484">
        <v>2008</v>
      </c>
      <c r="E3" s="484">
        <v>2009</v>
      </c>
      <c r="F3" s="484">
        <v>2010</v>
      </c>
      <c r="G3" s="484">
        <v>2011</v>
      </c>
      <c r="H3" s="484">
        <v>2012</v>
      </c>
      <c r="I3" s="484">
        <v>2013</v>
      </c>
      <c r="J3" s="484">
        <v>2014</v>
      </c>
      <c r="K3" s="484">
        <v>2015</v>
      </c>
      <c r="L3" s="484">
        <v>2016</v>
      </c>
      <c r="M3" s="484">
        <v>2017</v>
      </c>
      <c r="N3" s="484" t="s">
        <v>65</v>
      </c>
      <c r="O3" s="484" t="s">
        <v>70</v>
      </c>
      <c r="P3" s="484" t="s">
        <v>67</v>
      </c>
      <c r="Q3" s="484" t="s">
        <v>83</v>
      </c>
      <c r="R3" s="484" t="s">
        <v>68</v>
      </c>
      <c r="S3" s="484" t="s">
        <v>69</v>
      </c>
    </row>
    <row r="4" spans="1:19" ht="21.75" x14ac:dyDescent="0.25">
      <c r="A4" s="484" t="s">
        <v>62</v>
      </c>
      <c r="B4" s="485">
        <v>1059104585</v>
      </c>
      <c r="C4" s="485">
        <v>1161477543</v>
      </c>
      <c r="D4" s="486"/>
      <c r="E4" s="485">
        <v>1616483243</v>
      </c>
      <c r="F4" s="485">
        <v>1756297891</v>
      </c>
      <c r="G4" s="485">
        <v>1990338324</v>
      </c>
      <c r="H4" s="485">
        <v>2042260292</v>
      </c>
      <c r="I4" s="485">
        <v>2028219263</v>
      </c>
      <c r="J4" s="485">
        <v>1905585762</v>
      </c>
      <c r="K4" s="485">
        <v>2264239680</v>
      </c>
      <c r="L4" s="485">
        <v>2337344017</v>
      </c>
      <c r="M4" s="485">
        <v>2494286700</v>
      </c>
      <c r="N4" s="485">
        <f t="shared" ref="N4:N35" si="0">AVERAGE(H4:J4)</f>
        <v>1992021772.3333333</v>
      </c>
      <c r="O4" s="485">
        <f t="shared" ref="O4:O35" si="1">AVERAGE(K4:M4)</f>
        <v>2365290132.3333335</v>
      </c>
      <c r="P4">
        <f t="shared" ref="P4:P35" si="2">(O4-N4)/N4</f>
        <v>0.18738166679914164</v>
      </c>
      <c r="Q4">
        <f>VLOOKUP(A4,'Health-Related R&amp;D'!$A$5:$B$56,2,FALSE)</f>
        <v>1016594059</v>
      </c>
      <c r="R4">
        <f>Q4/O4</f>
        <v>0.42979677000433802</v>
      </c>
      <c r="S4">
        <f>1-R4</f>
        <v>0.57020322999566198</v>
      </c>
    </row>
    <row r="5" spans="1:19" ht="18.75" x14ac:dyDescent="0.25">
      <c r="A5" s="484" t="s">
        <v>8</v>
      </c>
      <c r="B5" s="485">
        <v>145880736</v>
      </c>
      <c r="C5" s="485">
        <v>120641324</v>
      </c>
      <c r="D5" s="486"/>
      <c r="E5" s="485">
        <v>299929949</v>
      </c>
      <c r="F5" s="485">
        <v>328982383</v>
      </c>
      <c r="G5" s="485">
        <v>407616001</v>
      </c>
      <c r="H5" s="485">
        <v>401522758</v>
      </c>
      <c r="I5" s="485">
        <v>346942036</v>
      </c>
      <c r="J5" s="485">
        <v>356158885</v>
      </c>
      <c r="K5" s="485">
        <v>568971595</v>
      </c>
      <c r="L5" s="485">
        <v>573988835</v>
      </c>
      <c r="M5" s="485">
        <v>512447081</v>
      </c>
      <c r="N5" s="485">
        <f t="shared" si="0"/>
        <v>368207893</v>
      </c>
      <c r="O5" s="485">
        <f t="shared" si="1"/>
        <v>551802503.66666663</v>
      </c>
      <c r="P5" s="483">
        <f t="shared" si="2"/>
        <v>0.49861671668908691</v>
      </c>
      <c r="Q5" s="483">
        <f>VLOOKUP(A5,'Health-Related R&amp;D'!$A$5:$B$56,2,FALSE)</f>
        <v>207984963</v>
      </c>
      <c r="R5" s="483">
        <f t="shared" ref="R5:R55" si="3">Q5/O5</f>
        <v>0.37691920862620759</v>
      </c>
      <c r="S5" s="483">
        <f t="shared" ref="S5:S55" si="4">1-R5</f>
        <v>0.62308079137379235</v>
      </c>
    </row>
    <row r="6" spans="1:19" ht="18.75" x14ac:dyDescent="0.25">
      <c r="A6" s="484" t="s">
        <v>36</v>
      </c>
      <c r="B6" s="485">
        <v>103597135</v>
      </c>
      <c r="C6" s="485">
        <v>128361166</v>
      </c>
      <c r="D6" s="486"/>
      <c r="E6" s="485">
        <v>375422634</v>
      </c>
      <c r="F6" s="485">
        <v>391259392</v>
      </c>
      <c r="G6" s="485">
        <v>405346642</v>
      </c>
      <c r="H6" s="485">
        <v>382226391</v>
      </c>
      <c r="I6" s="485">
        <v>382143207</v>
      </c>
      <c r="J6" s="485">
        <v>377015244</v>
      </c>
      <c r="K6" s="485">
        <v>370585484</v>
      </c>
      <c r="L6" s="485">
        <v>404833101</v>
      </c>
      <c r="M6" s="485">
        <v>434294353</v>
      </c>
      <c r="N6" s="485">
        <f t="shared" si="0"/>
        <v>380461614</v>
      </c>
      <c r="O6" s="485">
        <f t="shared" si="1"/>
        <v>403237646</v>
      </c>
      <c r="P6" s="483">
        <f t="shared" si="2"/>
        <v>5.9864204855105303E-2</v>
      </c>
      <c r="Q6" s="483">
        <f>VLOOKUP(A6,'Health-Related R&amp;D'!$A$5:$B$56,2,FALSE)</f>
        <v>266107923</v>
      </c>
      <c r="R6" s="483">
        <f t="shared" si="3"/>
        <v>0.65992827217327821</v>
      </c>
      <c r="S6" s="483">
        <f t="shared" si="4"/>
        <v>0.34007172782672179</v>
      </c>
    </row>
    <row r="7" spans="1:19" ht="18.75" x14ac:dyDescent="0.25">
      <c r="A7" s="484" t="s">
        <v>47</v>
      </c>
      <c r="B7" s="485">
        <v>28019645</v>
      </c>
      <c r="C7" s="485">
        <v>29650947</v>
      </c>
      <c r="D7" s="486"/>
      <c r="E7" s="485">
        <v>49381346</v>
      </c>
      <c r="F7" s="485">
        <v>35163655</v>
      </c>
      <c r="G7" s="485">
        <v>47372367</v>
      </c>
      <c r="H7" s="485">
        <v>146989380</v>
      </c>
      <c r="I7" s="485">
        <v>185199541</v>
      </c>
      <c r="J7" s="485">
        <v>162287552</v>
      </c>
      <c r="K7" s="485">
        <v>185094332</v>
      </c>
      <c r="L7" s="485">
        <v>255132755</v>
      </c>
      <c r="M7" s="485">
        <v>294485067</v>
      </c>
      <c r="N7" s="485">
        <f t="shared" si="0"/>
        <v>164825491</v>
      </c>
      <c r="O7" s="485">
        <f t="shared" si="1"/>
        <v>244904051.33333334</v>
      </c>
      <c r="P7" s="483">
        <f t="shared" si="2"/>
        <v>0.48583844554319178</v>
      </c>
      <c r="Q7" s="483">
        <f>VLOOKUP(A7,'Health-Related R&amp;D'!$A$5:$B$56,2,FALSE)</f>
        <v>204462946</v>
      </c>
      <c r="R7" s="483">
        <f t="shared" si="3"/>
        <v>0.8348695943853951</v>
      </c>
      <c r="S7" s="483">
        <f t="shared" si="4"/>
        <v>0.1651304056146049</v>
      </c>
    </row>
    <row r="8" spans="1:19" ht="18.75" x14ac:dyDescent="0.25">
      <c r="A8" s="484" t="s">
        <v>13</v>
      </c>
      <c r="B8" s="485">
        <v>42329624</v>
      </c>
      <c r="C8" s="485">
        <v>51968573</v>
      </c>
      <c r="D8" s="486"/>
      <c r="E8" s="485">
        <v>66513756</v>
      </c>
      <c r="F8" s="485">
        <v>120848726</v>
      </c>
      <c r="G8" s="485">
        <v>150764438</v>
      </c>
      <c r="H8" s="485">
        <v>136706540</v>
      </c>
      <c r="I8" s="485">
        <v>118781266</v>
      </c>
      <c r="J8" s="485">
        <v>157004903</v>
      </c>
      <c r="K8" s="485">
        <v>191598669</v>
      </c>
      <c r="L8" s="485">
        <v>156057854</v>
      </c>
      <c r="M8" s="485">
        <v>201901742</v>
      </c>
      <c r="N8" s="485">
        <f t="shared" si="0"/>
        <v>137497569.66666666</v>
      </c>
      <c r="O8" s="485">
        <f t="shared" si="1"/>
        <v>183186088.33333334</v>
      </c>
      <c r="P8" s="483">
        <f t="shared" si="2"/>
        <v>0.33228600896313071</v>
      </c>
      <c r="Q8" s="483">
        <f>VLOOKUP(A8,'Health-Related R&amp;D'!$A$5:$B$56,2,FALSE)</f>
        <v>97891593</v>
      </c>
      <c r="R8" s="483">
        <f t="shared" si="3"/>
        <v>0.53438333604172072</v>
      </c>
      <c r="S8" s="483">
        <f t="shared" si="4"/>
        <v>0.46561666395827928</v>
      </c>
    </row>
    <row r="9" spans="1:19" ht="18.75" x14ac:dyDescent="0.25">
      <c r="A9" s="484" t="s">
        <v>39</v>
      </c>
      <c r="B9" s="485">
        <v>55068629</v>
      </c>
      <c r="C9" s="485">
        <v>114086509</v>
      </c>
      <c r="D9" s="486"/>
      <c r="E9" s="485">
        <v>121394963</v>
      </c>
      <c r="F9" s="485">
        <v>125120668</v>
      </c>
      <c r="G9" s="485">
        <v>159322228</v>
      </c>
      <c r="H9" s="485">
        <v>153382845</v>
      </c>
      <c r="I9" s="485">
        <v>188311926</v>
      </c>
      <c r="J9" s="485">
        <v>94882275</v>
      </c>
      <c r="K9" s="485">
        <v>94299294</v>
      </c>
      <c r="L9" s="485">
        <v>99329386</v>
      </c>
      <c r="M9" s="485">
        <v>109022128</v>
      </c>
      <c r="N9" s="485">
        <f t="shared" si="0"/>
        <v>145525682</v>
      </c>
      <c r="O9" s="485">
        <f t="shared" si="1"/>
        <v>100883602.66666667</v>
      </c>
      <c r="P9" s="483">
        <f t="shared" si="2"/>
        <v>-0.30676426813332736</v>
      </c>
      <c r="Q9" s="483">
        <f>VLOOKUP(A9,'Health-Related R&amp;D'!$A$5:$B$56,2,FALSE)</f>
        <v>5496200</v>
      </c>
      <c r="R9" s="483">
        <f t="shared" si="3"/>
        <v>5.4480607895816352E-2</v>
      </c>
      <c r="S9" s="483">
        <f t="shared" si="4"/>
        <v>0.94551939210418368</v>
      </c>
    </row>
    <row r="10" spans="1:19" ht="18.75" x14ac:dyDescent="0.25">
      <c r="A10" s="484" t="s">
        <v>42</v>
      </c>
      <c r="B10" s="485">
        <v>117320158</v>
      </c>
      <c r="C10" s="485">
        <v>103973448</v>
      </c>
      <c r="D10" s="486"/>
      <c r="E10" s="485">
        <v>95896714</v>
      </c>
      <c r="F10" s="485">
        <v>87913796</v>
      </c>
      <c r="G10" s="485">
        <v>75491812</v>
      </c>
      <c r="H10" s="485">
        <v>80600099</v>
      </c>
      <c r="I10" s="485">
        <v>66429400</v>
      </c>
      <c r="J10" s="485">
        <v>35432244</v>
      </c>
      <c r="K10" s="485">
        <v>75024127</v>
      </c>
      <c r="L10" s="485">
        <v>73188503</v>
      </c>
      <c r="M10" s="485">
        <v>92505396</v>
      </c>
      <c r="N10" s="485">
        <f t="shared" si="0"/>
        <v>60820581</v>
      </c>
      <c r="O10" s="485">
        <f t="shared" si="1"/>
        <v>80239342</v>
      </c>
      <c r="P10" s="483">
        <f t="shared" si="2"/>
        <v>0.31927943930690172</v>
      </c>
      <c r="Q10" s="483">
        <f>VLOOKUP(A10,'Health-Related R&amp;D'!$A$5:$B$56,2,FALSE)</f>
        <v>50459192</v>
      </c>
      <c r="R10" s="483">
        <f t="shared" si="3"/>
        <v>0.6288584968705252</v>
      </c>
      <c r="S10" s="483">
        <f t="shared" si="4"/>
        <v>0.3711415031294748</v>
      </c>
    </row>
    <row r="11" spans="1:19" ht="18.75" x14ac:dyDescent="0.25">
      <c r="A11" s="484" t="s">
        <v>10</v>
      </c>
      <c r="B11" s="485">
        <v>19209064</v>
      </c>
      <c r="C11" s="485">
        <v>29285710</v>
      </c>
      <c r="D11" s="486"/>
      <c r="E11" s="485">
        <v>28559052</v>
      </c>
      <c r="F11" s="485">
        <v>40065786</v>
      </c>
      <c r="G11" s="485">
        <v>39192091</v>
      </c>
      <c r="H11" s="485">
        <v>40017523</v>
      </c>
      <c r="I11" s="485">
        <v>41023368</v>
      </c>
      <c r="J11" s="485">
        <v>47405244</v>
      </c>
      <c r="K11" s="485">
        <v>55816528</v>
      </c>
      <c r="L11" s="485">
        <v>49460236</v>
      </c>
      <c r="M11" s="485">
        <v>53636487</v>
      </c>
      <c r="N11" s="485">
        <f t="shared" si="0"/>
        <v>42815378.333333336</v>
      </c>
      <c r="O11" s="485">
        <f t="shared" si="1"/>
        <v>52971083.666666664</v>
      </c>
      <c r="P11" s="483">
        <f t="shared" si="2"/>
        <v>0.23719760816469865</v>
      </c>
      <c r="Q11" s="483">
        <f>VLOOKUP(A11,'Health-Related R&amp;D'!$A$5:$B$56,2,FALSE)</f>
        <v>27441732.333333332</v>
      </c>
      <c r="R11" s="483">
        <f t="shared" si="3"/>
        <v>0.51805117875286566</v>
      </c>
      <c r="S11" s="483">
        <f t="shared" si="4"/>
        <v>0.48194882124713434</v>
      </c>
    </row>
    <row r="12" spans="1:19" ht="18.75" x14ac:dyDescent="0.25">
      <c r="A12" s="484" t="s">
        <v>37</v>
      </c>
      <c r="B12" s="485">
        <v>14344310</v>
      </c>
      <c r="C12" s="485">
        <v>37607109</v>
      </c>
      <c r="D12" s="486"/>
      <c r="E12" s="485">
        <v>41404202</v>
      </c>
      <c r="F12" s="485">
        <v>27342380</v>
      </c>
      <c r="G12" s="485">
        <v>29611785</v>
      </c>
      <c r="H12" s="485">
        <v>32529885</v>
      </c>
      <c r="I12" s="485">
        <v>30649974</v>
      </c>
      <c r="J12" s="485">
        <v>22614350</v>
      </c>
      <c r="K12" s="485">
        <v>34502384</v>
      </c>
      <c r="L12" s="485">
        <v>37142044</v>
      </c>
      <c r="M12" s="485">
        <v>44884097</v>
      </c>
      <c r="N12" s="485">
        <f t="shared" si="0"/>
        <v>28598069.666666668</v>
      </c>
      <c r="O12" s="485">
        <f t="shared" si="1"/>
        <v>38842841.666666664</v>
      </c>
      <c r="P12" s="483">
        <f t="shared" si="2"/>
        <v>0.3582329898280196</v>
      </c>
      <c r="Q12" s="483">
        <f>VLOOKUP(A12,'Health-Related R&amp;D'!$A$5:$B$56,2,FALSE)</f>
        <v>8897046.333333334</v>
      </c>
      <c r="R12" s="483">
        <f t="shared" si="3"/>
        <v>0.22905240583796974</v>
      </c>
      <c r="S12" s="483">
        <f t="shared" si="4"/>
        <v>0.77094759416203029</v>
      </c>
    </row>
    <row r="13" spans="1:19" ht="18.75" x14ac:dyDescent="0.25">
      <c r="A13" s="484" t="s">
        <v>51</v>
      </c>
      <c r="B13" s="485">
        <v>22834218</v>
      </c>
      <c r="C13" s="485">
        <v>23333431</v>
      </c>
      <c r="D13" s="486"/>
      <c r="E13" s="485">
        <v>16284702</v>
      </c>
      <c r="F13" s="485">
        <v>38073580</v>
      </c>
      <c r="G13" s="485">
        <v>45498369</v>
      </c>
      <c r="H13" s="485">
        <v>49553326</v>
      </c>
      <c r="I13" s="485">
        <v>47122876</v>
      </c>
      <c r="J13" s="485">
        <v>40357249</v>
      </c>
      <c r="K13" s="485">
        <v>38002018</v>
      </c>
      <c r="L13" s="485">
        <v>35183195</v>
      </c>
      <c r="M13" s="485">
        <v>43614319</v>
      </c>
      <c r="N13" s="485">
        <f t="shared" si="0"/>
        <v>45677817</v>
      </c>
      <c r="O13" s="485">
        <f t="shared" si="1"/>
        <v>38933177.333333336</v>
      </c>
      <c r="P13" s="483">
        <f t="shared" si="2"/>
        <v>-0.14765678637108828</v>
      </c>
      <c r="Q13" s="483">
        <f>VLOOKUP(A13,'Health-Related R&amp;D'!$A$5:$B$56,2,FALSE)</f>
        <v>2788057</v>
      </c>
      <c r="R13" s="483">
        <f t="shared" si="3"/>
        <v>7.1611340018040481E-2</v>
      </c>
      <c r="S13" s="483">
        <f t="shared" si="4"/>
        <v>0.92838865998195952</v>
      </c>
    </row>
    <row r="14" spans="1:19" ht="18.75" x14ac:dyDescent="0.25">
      <c r="A14" s="484" t="s">
        <v>34</v>
      </c>
      <c r="B14" s="485">
        <v>25900482</v>
      </c>
      <c r="C14" s="485">
        <v>19981741</v>
      </c>
      <c r="D14" s="486"/>
      <c r="E14" s="485">
        <v>25146838</v>
      </c>
      <c r="F14" s="485">
        <v>38639539</v>
      </c>
      <c r="G14" s="485">
        <v>27868781</v>
      </c>
      <c r="H14" s="485">
        <v>29818258</v>
      </c>
      <c r="I14" s="485">
        <v>34413516</v>
      </c>
      <c r="J14" s="485">
        <v>30384821</v>
      </c>
      <c r="K14" s="485">
        <v>33756028</v>
      </c>
      <c r="L14" s="485">
        <v>30483309</v>
      </c>
      <c r="M14" s="485">
        <v>37415121</v>
      </c>
      <c r="N14" s="485">
        <f t="shared" si="0"/>
        <v>31538865</v>
      </c>
      <c r="O14" s="485">
        <f t="shared" si="1"/>
        <v>33884819.333333336</v>
      </c>
      <c r="P14" s="483">
        <f t="shared" si="2"/>
        <v>7.4382966328475547E-2</v>
      </c>
      <c r="Q14" s="483">
        <f>VLOOKUP(A14,'Health-Related R&amp;D'!$A$5:$B$56,2,FALSE)</f>
        <v>26322259</v>
      </c>
      <c r="R14" s="483">
        <f t="shared" si="3"/>
        <v>0.77681568082336339</v>
      </c>
      <c r="S14" s="483">
        <f t="shared" si="4"/>
        <v>0.22318431917663661</v>
      </c>
    </row>
    <row r="15" spans="1:19" ht="18.75" x14ac:dyDescent="0.25">
      <c r="A15" s="484" t="s">
        <v>41</v>
      </c>
      <c r="B15" s="485">
        <v>7382722</v>
      </c>
      <c r="C15" s="485">
        <v>7389914</v>
      </c>
      <c r="D15" s="486"/>
      <c r="E15" s="485">
        <v>11120140</v>
      </c>
      <c r="F15" s="485">
        <v>18013730</v>
      </c>
      <c r="G15" s="485">
        <v>20001272</v>
      </c>
      <c r="H15" s="485">
        <v>22003035</v>
      </c>
      <c r="I15" s="485">
        <v>23083506</v>
      </c>
      <c r="J15" s="485">
        <v>29679288</v>
      </c>
      <c r="K15" s="485">
        <v>31990073</v>
      </c>
      <c r="L15" s="485">
        <v>24831090</v>
      </c>
      <c r="M15" s="485">
        <v>36984859</v>
      </c>
      <c r="N15" s="485">
        <f t="shared" si="0"/>
        <v>24921943</v>
      </c>
      <c r="O15" s="485">
        <f t="shared" si="1"/>
        <v>31268674</v>
      </c>
      <c r="P15" s="483">
        <f t="shared" si="2"/>
        <v>0.25466437348002924</v>
      </c>
      <c r="Q15" s="483">
        <f>VLOOKUP(A15,'Health-Related R&amp;D'!$A$5:$B$56,2,FALSE)</f>
        <v>4390649</v>
      </c>
      <c r="R15" s="483">
        <f t="shared" si="3"/>
        <v>0.14041685937817511</v>
      </c>
      <c r="S15" s="483">
        <f t="shared" si="4"/>
        <v>0.85958314062182484</v>
      </c>
    </row>
    <row r="16" spans="1:19" ht="18.75" x14ac:dyDescent="0.25">
      <c r="A16" s="484" t="s">
        <v>44</v>
      </c>
      <c r="B16" s="485">
        <v>22427746</v>
      </c>
      <c r="C16" s="485">
        <v>31969826</v>
      </c>
      <c r="D16" s="486"/>
      <c r="E16" s="485">
        <v>28599885</v>
      </c>
      <c r="F16" s="485">
        <v>71290446</v>
      </c>
      <c r="G16" s="485">
        <v>84692653</v>
      </c>
      <c r="H16" s="485">
        <v>72467293</v>
      </c>
      <c r="I16" s="485">
        <v>47732177</v>
      </c>
      <c r="J16" s="485">
        <v>22311739</v>
      </c>
      <c r="K16" s="485">
        <v>27419285</v>
      </c>
      <c r="L16" s="485">
        <v>30512353</v>
      </c>
      <c r="M16" s="485">
        <v>34686268</v>
      </c>
      <c r="N16" s="485">
        <f t="shared" si="0"/>
        <v>47503736.333333336</v>
      </c>
      <c r="O16" s="485">
        <f t="shared" si="1"/>
        <v>30872635.333333332</v>
      </c>
      <c r="P16" s="483">
        <f t="shared" si="2"/>
        <v>-0.35010090329105276</v>
      </c>
      <c r="Q16" s="483">
        <f>VLOOKUP(A16,'Health-Related R&amp;D'!$A$5:$B$56,2,FALSE)</f>
        <v>788284.33333333337</v>
      </c>
      <c r="R16" s="483">
        <f t="shared" si="3"/>
        <v>2.5533431947813635E-2</v>
      </c>
      <c r="S16" s="483">
        <f t="shared" si="4"/>
        <v>0.97446656805218634</v>
      </c>
    </row>
    <row r="17" spans="1:19" ht="18.75" x14ac:dyDescent="0.25">
      <c r="A17" s="484" t="s">
        <v>40</v>
      </c>
      <c r="B17" s="485">
        <v>8922036</v>
      </c>
      <c r="C17" s="485">
        <v>10731050</v>
      </c>
      <c r="D17" s="486"/>
      <c r="E17" s="485">
        <v>15930878</v>
      </c>
      <c r="F17" s="485">
        <v>21226236</v>
      </c>
      <c r="G17" s="485">
        <v>20304740</v>
      </c>
      <c r="H17" s="485">
        <v>23133843</v>
      </c>
      <c r="I17" s="485">
        <v>28224758</v>
      </c>
      <c r="J17" s="485">
        <v>30473702</v>
      </c>
      <c r="K17" s="485">
        <v>29952934</v>
      </c>
      <c r="L17" s="485">
        <v>33460991</v>
      </c>
      <c r="M17" s="485">
        <v>33947733</v>
      </c>
      <c r="N17" s="485">
        <f t="shared" si="0"/>
        <v>27277434.333333332</v>
      </c>
      <c r="O17" s="485">
        <f t="shared" si="1"/>
        <v>32453886</v>
      </c>
      <c r="P17" s="483">
        <f t="shared" si="2"/>
        <v>0.18977047486980789</v>
      </c>
      <c r="Q17" s="483">
        <f>VLOOKUP(A17,'Health-Related R&amp;D'!$A$5:$B$56,2,FALSE)</f>
        <v>15728165.666666666</v>
      </c>
      <c r="R17" s="483">
        <f t="shared" si="3"/>
        <v>0.48463119845391289</v>
      </c>
      <c r="S17" s="483">
        <f t="shared" si="4"/>
        <v>0.51536880154608711</v>
      </c>
    </row>
    <row r="18" spans="1:19" ht="18.75" x14ac:dyDescent="0.25">
      <c r="A18" s="484" t="s">
        <v>48</v>
      </c>
      <c r="B18" s="485">
        <v>3214170</v>
      </c>
      <c r="C18" s="485">
        <v>2752228</v>
      </c>
      <c r="D18" s="486"/>
      <c r="E18" s="485">
        <v>26442711</v>
      </c>
      <c r="F18" s="485">
        <v>30812205</v>
      </c>
      <c r="G18" s="485">
        <v>34418764</v>
      </c>
      <c r="H18" s="485">
        <v>47388335</v>
      </c>
      <c r="I18" s="485">
        <v>53636842</v>
      </c>
      <c r="J18" s="485">
        <v>36466790</v>
      </c>
      <c r="K18" s="485">
        <v>38168197</v>
      </c>
      <c r="L18" s="485">
        <v>31465580</v>
      </c>
      <c r="M18" s="485">
        <v>32673333</v>
      </c>
      <c r="N18" s="485">
        <f t="shared" si="0"/>
        <v>45830655.666666664</v>
      </c>
      <c r="O18" s="485">
        <f t="shared" si="1"/>
        <v>34102370</v>
      </c>
      <c r="P18" s="483">
        <f t="shared" si="2"/>
        <v>-0.25590481951574667</v>
      </c>
      <c r="Q18" s="483">
        <f>VLOOKUP(A18,'Health-Related R&amp;D'!$A$5:$B$56,2,FALSE)</f>
        <v>6563268.666666667</v>
      </c>
      <c r="R18" s="483">
        <f t="shared" si="3"/>
        <v>0.19245784579390426</v>
      </c>
      <c r="S18" s="483">
        <f t="shared" si="4"/>
        <v>0.80754215420609576</v>
      </c>
    </row>
    <row r="19" spans="1:19" ht="18.75" x14ac:dyDescent="0.25">
      <c r="A19" s="484" t="s">
        <v>25</v>
      </c>
      <c r="B19" s="485">
        <v>10729419</v>
      </c>
      <c r="C19" s="485">
        <v>5600189</v>
      </c>
      <c r="D19" s="486"/>
      <c r="E19" s="485">
        <v>3290198</v>
      </c>
      <c r="F19" s="485">
        <v>4884430</v>
      </c>
      <c r="G19" s="485">
        <v>4878927</v>
      </c>
      <c r="H19" s="485">
        <v>3918500</v>
      </c>
      <c r="I19" s="485">
        <v>4590424</v>
      </c>
      <c r="J19" s="485">
        <v>18259928</v>
      </c>
      <c r="K19" s="485">
        <v>22664539</v>
      </c>
      <c r="L19" s="485">
        <v>23432991</v>
      </c>
      <c r="M19" s="485">
        <v>31537023</v>
      </c>
      <c r="N19" s="485">
        <f t="shared" si="0"/>
        <v>8922950.666666666</v>
      </c>
      <c r="O19" s="485">
        <f t="shared" si="1"/>
        <v>25878184.333333332</v>
      </c>
      <c r="P19" s="483">
        <f t="shared" si="2"/>
        <v>1.9001823836151059</v>
      </c>
      <c r="Q19" s="483">
        <f>VLOOKUP(A19,'Health-Related R&amp;D'!$A$5:$B$56,2,FALSE)</f>
        <v>5410886.333333333</v>
      </c>
      <c r="R19" s="483">
        <f t="shared" si="3"/>
        <v>0.20909064807779598</v>
      </c>
      <c r="S19" s="483">
        <f t="shared" si="4"/>
        <v>0.79090935192220402</v>
      </c>
    </row>
    <row r="20" spans="1:19" ht="18.75" x14ac:dyDescent="0.25">
      <c r="A20" s="484" t="s">
        <v>21</v>
      </c>
      <c r="B20" s="485">
        <v>17558997</v>
      </c>
      <c r="C20" s="485">
        <v>11960634</v>
      </c>
      <c r="D20" s="486"/>
      <c r="E20" s="485">
        <v>13938134</v>
      </c>
      <c r="F20" s="485">
        <v>20410096</v>
      </c>
      <c r="G20" s="485">
        <v>20498849</v>
      </c>
      <c r="H20" s="485">
        <v>19886257</v>
      </c>
      <c r="I20" s="485">
        <v>19751055</v>
      </c>
      <c r="J20" s="485">
        <v>14556867</v>
      </c>
      <c r="K20" s="485">
        <v>25794534</v>
      </c>
      <c r="L20" s="485">
        <v>30660613</v>
      </c>
      <c r="M20" s="485">
        <v>30443216</v>
      </c>
      <c r="N20" s="485">
        <f t="shared" si="0"/>
        <v>18064726.333333332</v>
      </c>
      <c r="O20" s="485">
        <f t="shared" si="1"/>
        <v>28966121</v>
      </c>
      <c r="P20" s="483">
        <f t="shared" si="2"/>
        <v>0.60346303982204441</v>
      </c>
      <c r="Q20" s="483">
        <f>VLOOKUP(A20,'Health-Related R&amp;D'!$A$5:$B$56,2,FALSE)</f>
        <v>12867109</v>
      </c>
      <c r="R20" s="483">
        <f t="shared" si="3"/>
        <v>0.44421236105448847</v>
      </c>
      <c r="S20" s="483">
        <f t="shared" si="4"/>
        <v>0.55578763894551153</v>
      </c>
    </row>
    <row r="21" spans="1:19" ht="18.75" x14ac:dyDescent="0.25">
      <c r="A21" s="484" t="s">
        <v>50</v>
      </c>
      <c r="B21" s="485">
        <v>11579623</v>
      </c>
      <c r="C21" s="485">
        <v>15486526</v>
      </c>
      <c r="D21" s="486"/>
      <c r="E21" s="485">
        <v>22662519</v>
      </c>
      <c r="F21" s="485">
        <v>28961491</v>
      </c>
      <c r="G21" s="485">
        <v>29376417</v>
      </c>
      <c r="H21" s="485">
        <v>33295328</v>
      </c>
      <c r="I21" s="485">
        <v>36017935</v>
      </c>
      <c r="J21" s="485">
        <v>38439643</v>
      </c>
      <c r="K21" s="485">
        <v>43645755</v>
      </c>
      <c r="L21" s="485">
        <v>33556333</v>
      </c>
      <c r="M21" s="485">
        <v>29624941</v>
      </c>
      <c r="N21" s="485">
        <f t="shared" si="0"/>
        <v>35917635.333333336</v>
      </c>
      <c r="O21" s="485">
        <f t="shared" si="1"/>
        <v>35609009.666666664</v>
      </c>
      <c r="P21" s="483">
        <f t="shared" si="2"/>
        <v>-8.5925942452077797E-3</v>
      </c>
      <c r="Q21" s="483">
        <f>VLOOKUP(A21,'Health-Related R&amp;D'!$A$5:$B$56,2,FALSE)</f>
        <v>4346542.333333333</v>
      </c>
      <c r="R21" s="483">
        <f t="shared" si="3"/>
        <v>0.12206299400126536</v>
      </c>
      <c r="S21" s="483">
        <f t="shared" si="4"/>
        <v>0.87793700599873459</v>
      </c>
    </row>
    <row r="22" spans="1:19" ht="18.75" x14ac:dyDescent="0.25">
      <c r="A22" s="484" t="s">
        <v>24</v>
      </c>
      <c r="B22" s="485">
        <v>24945119</v>
      </c>
      <c r="C22" s="485">
        <v>40298691</v>
      </c>
      <c r="D22" s="486"/>
      <c r="E22" s="485">
        <v>21093331</v>
      </c>
      <c r="F22" s="485">
        <v>22825402</v>
      </c>
      <c r="G22" s="485">
        <v>20084540</v>
      </c>
      <c r="H22" s="485">
        <v>21890225</v>
      </c>
      <c r="I22" s="485">
        <v>29467445</v>
      </c>
      <c r="J22" s="485">
        <v>29981260</v>
      </c>
      <c r="K22" s="485">
        <v>24852978</v>
      </c>
      <c r="L22" s="485">
        <v>26447700</v>
      </c>
      <c r="M22" s="485">
        <v>29510356</v>
      </c>
      <c r="N22" s="485">
        <f t="shared" si="0"/>
        <v>27112976.666666668</v>
      </c>
      <c r="O22" s="485">
        <f t="shared" si="1"/>
        <v>26937011.333333332</v>
      </c>
      <c r="P22" s="483">
        <f t="shared" si="2"/>
        <v>-6.4900779983214363E-3</v>
      </c>
      <c r="Q22" s="483">
        <f>VLOOKUP(A22,'Health-Related R&amp;D'!$A$5:$B$56,2,FALSE)</f>
        <v>22666666.666666668</v>
      </c>
      <c r="R22" s="483">
        <f t="shared" si="3"/>
        <v>0.84146924787523458</v>
      </c>
      <c r="S22" s="483">
        <f t="shared" si="4"/>
        <v>0.15853075212476542</v>
      </c>
    </row>
    <row r="23" spans="1:19" ht="18.75" x14ac:dyDescent="0.25">
      <c r="A23" s="484" t="s">
        <v>4</v>
      </c>
      <c r="B23" s="485">
        <v>7269319</v>
      </c>
      <c r="C23" s="485">
        <v>9065725</v>
      </c>
      <c r="D23" s="486"/>
      <c r="E23" s="485">
        <v>12929167</v>
      </c>
      <c r="F23" s="485">
        <v>15113917</v>
      </c>
      <c r="G23" s="485">
        <v>19684063</v>
      </c>
      <c r="H23" s="485">
        <v>17352984</v>
      </c>
      <c r="I23" s="485">
        <v>13292741</v>
      </c>
      <c r="J23" s="485">
        <v>18532534</v>
      </c>
      <c r="K23" s="485">
        <v>24486963</v>
      </c>
      <c r="L23" s="485">
        <v>24798503</v>
      </c>
      <c r="M23" s="485">
        <v>25768709</v>
      </c>
      <c r="N23" s="485">
        <f t="shared" si="0"/>
        <v>16392753</v>
      </c>
      <c r="O23" s="485">
        <f t="shared" si="1"/>
        <v>25018058.333333332</v>
      </c>
      <c r="P23" s="483">
        <f t="shared" si="2"/>
        <v>0.52616575954834022</v>
      </c>
      <c r="Q23" s="483">
        <f>VLOOKUP(A23,'Health-Related R&amp;D'!$A$5:$B$56,2,FALSE)</f>
        <v>943200</v>
      </c>
      <c r="R23" s="483">
        <f t="shared" si="3"/>
        <v>3.7700767478957703E-2</v>
      </c>
      <c r="S23" s="483">
        <f t="shared" si="4"/>
        <v>0.96229923252104232</v>
      </c>
    </row>
    <row r="24" spans="1:19" ht="18.75" x14ac:dyDescent="0.25">
      <c r="A24" s="484" t="s">
        <v>9</v>
      </c>
      <c r="B24" s="485">
        <v>8997236</v>
      </c>
      <c r="C24" s="485">
        <v>11924981</v>
      </c>
      <c r="D24" s="486"/>
      <c r="E24" s="485">
        <v>14849581</v>
      </c>
      <c r="F24" s="485">
        <v>20828274</v>
      </c>
      <c r="G24" s="485">
        <v>18141931</v>
      </c>
      <c r="H24" s="485">
        <v>14928809</v>
      </c>
      <c r="I24" s="485">
        <v>14471683</v>
      </c>
      <c r="J24" s="485">
        <v>15745589</v>
      </c>
      <c r="K24" s="485">
        <v>16321056</v>
      </c>
      <c r="L24" s="485">
        <v>16647592</v>
      </c>
      <c r="M24" s="485">
        <v>25575648</v>
      </c>
      <c r="N24" s="485">
        <f t="shared" si="0"/>
        <v>15048693.666666666</v>
      </c>
      <c r="O24" s="485">
        <f t="shared" si="1"/>
        <v>19514765.333333332</v>
      </c>
      <c r="P24" s="483">
        <f t="shared" si="2"/>
        <v>0.29677470786445448</v>
      </c>
      <c r="Q24" s="483">
        <f>VLOOKUP(A24,'Health-Related R&amp;D'!$A$5:$B$56,2,FALSE)</f>
        <v>3665769.3333333335</v>
      </c>
      <c r="R24" s="483">
        <f t="shared" si="3"/>
        <v>0.18784593464066937</v>
      </c>
      <c r="S24" s="483">
        <f t="shared" si="4"/>
        <v>0.81215406535933066</v>
      </c>
    </row>
    <row r="25" spans="1:19" ht="18.75" x14ac:dyDescent="0.25">
      <c r="A25" s="484" t="s">
        <v>22</v>
      </c>
      <c r="B25" s="485">
        <v>11216568</v>
      </c>
      <c r="C25" s="485">
        <v>6587314</v>
      </c>
      <c r="D25" s="486"/>
      <c r="E25" s="485">
        <v>8285478</v>
      </c>
      <c r="F25" s="485">
        <v>9165144</v>
      </c>
      <c r="G25" s="485">
        <v>14979079</v>
      </c>
      <c r="H25" s="485">
        <v>18143396</v>
      </c>
      <c r="I25" s="485">
        <v>15713110</v>
      </c>
      <c r="J25" s="485">
        <v>18778159</v>
      </c>
      <c r="K25" s="485">
        <v>32175199</v>
      </c>
      <c r="L25" s="485">
        <v>27268166</v>
      </c>
      <c r="M25" s="485">
        <v>25245717</v>
      </c>
      <c r="N25" s="485">
        <f t="shared" si="0"/>
        <v>17544888.333333332</v>
      </c>
      <c r="O25" s="485">
        <f t="shared" si="1"/>
        <v>28229694</v>
      </c>
      <c r="P25" s="483">
        <f t="shared" si="2"/>
        <v>0.60899821438969937</v>
      </c>
      <c r="Q25" s="483">
        <f>VLOOKUP(A25,'Health-Related R&amp;D'!$A$5:$B$56,2,FALSE)</f>
        <v>0</v>
      </c>
      <c r="R25" s="483">
        <f t="shared" si="3"/>
        <v>0</v>
      </c>
      <c r="S25" s="483">
        <f t="shared" si="4"/>
        <v>1</v>
      </c>
    </row>
    <row r="26" spans="1:19" ht="18.75" x14ac:dyDescent="0.25">
      <c r="A26" s="484" t="s">
        <v>23</v>
      </c>
      <c r="B26" s="485">
        <v>17509051</v>
      </c>
      <c r="C26" s="485">
        <v>27525552</v>
      </c>
      <c r="D26" s="486"/>
      <c r="E26" s="485">
        <v>6400019</v>
      </c>
      <c r="F26" s="485">
        <v>8847471</v>
      </c>
      <c r="G26" s="485">
        <v>9918765</v>
      </c>
      <c r="H26" s="485">
        <v>7094736</v>
      </c>
      <c r="I26" s="485">
        <v>6109793</v>
      </c>
      <c r="J26" s="485">
        <v>6857948</v>
      </c>
      <c r="K26" s="485">
        <v>12609815</v>
      </c>
      <c r="L26" s="485">
        <v>11429706</v>
      </c>
      <c r="M26" s="485">
        <v>22652044</v>
      </c>
      <c r="N26" s="485">
        <f t="shared" si="0"/>
        <v>6687492.333333333</v>
      </c>
      <c r="O26" s="485">
        <f t="shared" si="1"/>
        <v>15563855</v>
      </c>
      <c r="P26" s="483">
        <f t="shared" si="2"/>
        <v>1.3273080886273416</v>
      </c>
      <c r="Q26" s="483">
        <f>VLOOKUP(A26,'Health-Related R&amp;D'!$A$5:$B$56,2,FALSE)</f>
        <v>4632921.333333333</v>
      </c>
      <c r="R26" s="483">
        <f t="shared" si="3"/>
        <v>0.29767183858583451</v>
      </c>
      <c r="S26" s="483">
        <f t="shared" si="4"/>
        <v>0.70232816141416543</v>
      </c>
    </row>
    <row r="27" spans="1:19" ht="18.75" x14ac:dyDescent="0.25">
      <c r="A27" s="484" t="s">
        <v>31</v>
      </c>
      <c r="B27" s="485">
        <v>5602163</v>
      </c>
      <c r="C27" s="485">
        <v>4043480</v>
      </c>
      <c r="D27" s="486"/>
      <c r="E27" s="485">
        <v>19415644</v>
      </c>
      <c r="F27" s="485">
        <v>19232691</v>
      </c>
      <c r="G27" s="485">
        <v>19561651</v>
      </c>
      <c r="H27" s="485">
        <v>22167304</v>
      </c>
      <c r="I27" s="485">
        <v>23274333</v>
      </c>
      <c r="J27" s="485">
        <v>23421771</v>
      </c>
      <c r="K27" s="485">
        <v>22475420</v>
      </c>
      <c r="L27" s="485">
        <v>25143505</v>
      </c>
      <c r="M27" s="485">
        <v>22608157</v>
      </c>
      <c r="N27" s="485">
        <f t="shared" si="0"/>
        <v>22954469.333333332</v>
      </c>
      <c r="O27" s="485">
        <f t="shared" si="1"/>
        <v>23409027.333333332</v>
      </c>
      <c r="P27" s="483">
        <f t="shared" si="2"/>
        <v>1.9802592401468137E-2</v>
      </c>
      <c r="Q27" s="483">
        <f>VLOOKUP(A27,'Health-Related R&amp;D'!$A$5:$B$56,2,FALSE)</f>
        <v>17957266.333333332</v>
      </c>
      <c r="R27" s="483">
        <f t="shared" si="3"/>
        <v>0.76710860633508882</v>
      </c>
      <c r="S27" s="483">
        <f t="shared" si="4"/>
        <v>0.23289139366491118</v>
      </c>
    </row>
    <row r="28" spans="1:19" ht="18.75" x14ac:dyDescent="0.25">
      <c r="A28" s="484" t="s">
        <v>27</v>
      </c>
      <c r="B28" s="485">
        <v>6219201</v>
      </c>
      <c r="C28" s="485">
        <v>10529048</v>
      </c>
      <c r="D28" s="486"/>
      <c r="E28" s="485">
        <v>16655913</v>
      </c>
      <c r="F28" s="485">
        <v>12212546</v>
      </c>
      <c r="G28" s="485">
        <v>11653327</v>
      </c>
      <c r="H28" s="485">
        <v>11524686</v>
      </c>
      <c r="I28" s="485">
        <v>14855954</v>
      </c>
      <c r="J28" s="485">
        <v>19378825</v>
      </c>
      <c r="K28" s="485">
        <v>21455746</v>
      </c>
      <c r="L28" s="485">
        <v>22861457</v>
      </c>
      <c r="M28" s="485">
        <v>18344346</v>
      </c>
      <c r="N28" s="485">
        <f t="shared" si="0"/>
        <v>15253155</v>
      </c>
      <c r="O28" s="485">
        <f t="shared" si="1"/>
        <v>20887183</v>
      </c>
      <c r="P28" s="483">
        <f t="shared" si="2"/>
        <v>0.36936804221815095</v>
      </c>
      <c r="Q28" s="483">
        <f>VLOOKUP(A28,'Health-Related R&amp;D'!$A$5:$B$56,2,FALSE)</f>
        <v>852323.33333333337</v>
      </c>
      <c r="R28" s="483">
        <f t="shared" si="3"/>
        <v>4.0806045187296601E-2</v>
      </c>
      <c r="S28" s="483">
        <f t="shared" si="4"/>
        <v>0.95919395481270342</v>
      </c>
    </row>
    <row r="29" spans="1:19" ht="18.75" x14ac:dyDescent="0.25">
      <c r="A29" s="484" t="s">
        <v>30</v>
      </c>
      <c r="B29" s="485">
        <v>8606319</v>
      </c>
      <c r="C29" s="485">
        <v>8200230</v>
      </c>
      <c r="D29" s="486"/>
      <c r="E29" s="485">
        <v>7200442</v>
      </c>
      <c r="F29" s="485">
        <v>7543860</v>
      </c>
      <c r="G29" s="485">
        <v>6474190</v>
      </c>
      <c r="H29" s="485">
        <v>6841897</v>
      </c>
      <c r="I29" s="485">
        <v>6570018</v>
      </c>
      <c r="J29" s="485">
        <v>10428010</v>
      </c>
      <c r="K29" s="485">
        <v>10362726</v>
      </c>
      <c r="L29" s="485">
        <v>17990469</v>
      </c>
      <c r="M29" s="485">
        <v>18230275</v>
      </c>
      <c r="N29" s="485">
        <f t="shared" si="0"/>
        <v>7946641.666666667</v>
      </c>
      <c r="O29" s="485">
        <f t="shared" si="1"/>
        <v>15527823.333333334</v>
      </c>
      <c r="P29" s="483">
        <f t="shared" si="2"/>
        <v>0.95401076135935825</v>
      </c>
      <c r="Q29" s="483">
        <f>VLOOKUP(A29,'Health-Related R&amp;D'!$A$5:$B$56,2,FALSE)</f>
        <v>507625</v>
      </c>
      <c r="R29" s="483">
        <f t="shared" si="3"/>
        <v>3.2691317327798897E-2</v>
      </c>
      <c r="S29" s="483">
        <f t="shared" si="4"/>
        <v>0.96730868267220105</v>
      </c>
    </row>
    <row r="30" spans="1:19" ht="18.75" x14ac:dyDescent="0.25">
      <c r="A30" s="484" t="s">
        <v>18</v>
      </c>
      <c r="B30" s="485">
        <v>6220575</v>
      </c>
      <c r="C30" s="485">
        <v>40534381</v>
      </c>
      <c r="D30" s="486"/>
      <c r="E30" s="485">
        <v>47549928</v>
      </c>
      <c r="F30" s="485">
        <v>8444832</v>
      </c>
      <c r="G30" s="485">
        <v>6983364</v>
      </c>
      <c r="H30" s="485">
        <v>7667988</v>
      </c>
      <c r="I30" s="485">
        <v>10167120</v>
      </c>
      <c r="J30" s="485">
        <v>23590723</v>
      </c>
      <c r="K30" s="485">
        <v>9987058</v>
      </c>
      <c r="L30" s="485">
        <v>13279466</v>
      </c>
      <c r="M30" s="485">
        <v>16966067</v>
      </c>
      <c r="N30" s="485">
        <f t="shared" si="0"/>
        <v>13808610.333333334</v>
      </c>
      <c r="O30" s="485">
        <f t="shared" si="1"/>
        <v>13410863.666666666</v>
      </c>
      <c r="P30" s="483">
        <f t="shared" si="2"/>
        <v>-2.8804250179073142E-2</v>
      </c>
      <c r="Q30" s="483">
        <f>VLOOKUP(A30,'Health-Related R&amp;D'!$A$5:$B$56,2,FALSE)</f>
        <v>949999.33333333337</v>
      </c>
      <c r="R30" s="483">
        <f t="shared" si="3"/>
        <v>7.0838042720141992E-2</v>
      </c>
      <c r="S30" s="483">
        <f t="shared" si="4"/>
        <v>0.92916195727985795</v>
      </c>
    </row>
    <row r="31" spans="1:19" ht="18.75" x14ac:dyDescent="0.25">
      <c r="A31" s="484" t="s">
        <v>26</v>
      </c>
      <c r="B31" s="485">
        <v>75016589</v>
      </c>
      <c r="C31" s="485">
        <v>32849159</v>
      </c>
      <c r="D31" s="486"/>
      <c r="E31" s="485">
        <v>8630209</v>
      </c>
      <c r="F31" s="485">
        <v>9469440</v>
      </c>
      <c r="G31" s="485">
        <v>9802873</v>
      </c>
      <c r="H31" s="485">
        <v>12557954</v>
      </c>
      <c r="I31" s="485">
        <v>12830423</v>
      </c>
      <c r="J31" s="485">
        <v>12252555</v>
      </c>
      <c r="K31" s="485">
        <v>12675635</v>
      </c>
      <c r="L31" s="485">
        <v>17120981</v>
      </c>
      <c r="M31" s="485">
        <v>16946986</v>
      </c>
      <c r="N31" s="485">
        <f t="shared" si="0"/>
        <v>12546977.333333334</v>
      </c>
      <c r="O31" s="485">
        <f t="shared" si="1"/>
        <v>15581200.666666666</v>
      </c>
      <c r="P31" s="483">
        <f t="shared" si="2"/>
        <v>0.24182902803788162</v>
      </c>
      <c r="Q31" s="483">
        <f>VLOOKUP(A31,'Health-Related R&amp;D'!$A$5:$B$56,2,FALSE)</f>
        <v>752285.66666666663</v>
      </c>
      <c r="R31" s="483">
        <f t="shared" si="3"/>
        <v>4.8281623654077836E-2</v>
      </c>
      <c r="S31" s="483">
        <f t="shared" si="4"/>
        <v>0.95171837634592216</v>
      </c>
    </row>
    <row r="32" spans="1:19" ht="18.75" x14ac:dyDescent="0.25">
      <c r="A32" s="484" t="s">
        <v>7</v>
      </c>
      <c r="B32" s="485">
        <v>4869648</v>
      </c>
      <c r="C32" s="485">
        <v>7658199</v>
      </c>
      <c r="D32" s="486"/>
      <c r="E32" s="485">
        <v>11465214</v>
      </c>
      <c r="F32" s="485">
        <v>14446084</v>
      </c>
      <c r="G32" s="485">
        <v>14705327</v>
      </c>
      <c r="H32" s="485">
        <v>15518374</v>
      </c>
      <c r="I32" s="485">
        <v>16518947</v>
      </c>
      <c r="J32" s="485">
        <v>14994903</v>
      </c>
      <c r="K32" s="485">
        <v>16642711</v>
      </c>
      <c r="L32" s="485">
        <v>17242823</v>
      </c>
      <c r="M32" s="485">
        <v>15891579</v>
      </c>
      <c r="N32" s="485">
        <f t="shared" si="0"/>
        <v>15677408</v>
      </c>
      <c r="O32" s="485">
        <f t="shared" si="1"/>
        <v>16592371</v>
      </c>
      <c r="P32" s="483">
        <f t="shared" si="2"/>
        <v>5.8361879718892305E-2</v>
      </c>
      <c r="Q32" s="483">
        <f>VLOOKUP(A32,'Health-Related R&amp;D'!$A$5:$B$56,2,FALSE)</f>
        <v>1805062.3333333333</v>
      </c>
      <c r="R32" s="483">
        <f t="shared" si="3"/>
        <v>0.10878869170255012</v>
      </c>
      <c r="S32" s="483">
        <f t="shared" si="4"/>
        <v>0.89121130829744988</v>
      </c>
    </row>
    <row r="33" spans="1:19" ht="18.75" x14ac:dyDescent="0.25">
      <c r="A33" s="484" t="s">
        <v>17</v>
      </c>
      <c r="B33" s="485">
        <v>37184281</v>
      </c>
      <c r="C33" s="485">
        <v>28372676</v>
      </c>
      <c r="D33" s="486"/>
      <c r="E33" s="485">
        <v>9570893</v>
      </c>
      <c r="F33" s="485">
        <v>16553689</v>
      </c>
      <c r="G33" s="485">
        <v>17207125</v>
      </c>
      <c r="H33" s="485">
        <v>17859438</v>
      </c>
      <c r="I33" s="485">
        <v>17999229</v>
      </c>
      <c r="J33" s="485">
        <v>24988306</v>
      </c>
      <c r="K33" s="485">
        <v>30817406</v>
      </c>
      <c r="L33" s="485">
        <v>16934897</v>
      </c>
      <c r="M33" s="485">
        <v>15606575</v>
      </c>
      <c r="N33" s="485">
        <f t="shared" si="0"/>
        <v>20282324.333333332</v>
      </c>
      <c r="O33" s="485">
        <f t="shared" si="1"/>
        <v>21119626</v>
      </c>
      <c r="P33" s="483">
        <f t="shared" si="2"/>
        <v>4.1282332976531208E-2</v>
      </c>
      <c r="Q33" s="483">
        <f>VLOOKUP(A33,'Health-Related R&amp;D'!$A$5:$B$56,2,FALSE)</f>
        <v>2230313</v>
      </c>
      <c r="R33" s="483">
        <f t="shared" si="3"/>
        <v>0.10560381135537154</v>
      </c>
      <c r="S33" s="483">
        <f t="shared" si="4"/>
        <v>0.89439618864462844</v>
      </c>
    </row>
    <row r="34" spans="1:19" ht="18.75" x14ac:dyDescent="0.25">
      <c r="A34" s="484" t="s">
        <v>29</v>
      </c>
      <c r="B34" s="485">
        <v>18465303</v>
      </c>
      <c r="C34" s="485">
        <v>15567277</v>
      </c>
      <c r="D34" s="486"/>
      <c r="E34" s="485">
        <v>15797247</v>
      </c>
      <c r="F34" s="485">
        <v>13329841</v>
      </c>
      <c r="G34" s="485">
        <v>13658961</v>
      </c>
      <c r="H34" s="485">
        <v>13041450</v>
      </c>
      <c r="I34" s="485">
        <v>13051110</v>
      </c>
      <c r="J34" s="485">
        <v>15065613</v>
      </c>
      <c r="K34" s="485">
        <v>16673693</v>
      </c>
      <c r="L34" s="485">
        <v>14750488</v>
      </c>
      <c r="M34" s="485">
        <v>15064354</v>
      </c>
      <c r="N34" s="485">
        <f t="shared" si="0"/>
        <v>13719391</v>
      </c>
      <c r="O34" s="485">
        <f t="shared" si="1"/>
        <v>15496178.333333334</v>
      </c>
      <c r="P34" s="483">
        <f t="shared" si="2"/>
        <v>0.12950919857399895</v>
      </c>
      <c r="Q34" s="483">
        <f>VLOOKUP(A34,'Health-Related R&amp;D'!$A$5:$B$56,2,FALSE)</f>
        <v>44198.333333333336</v>
      </c>
      <c r="R34" s="483">
        <f t="shared" si="3"/>
        <v>2.8522086144465511E-3</v>
      </c>
      <c r="S34" s="483">
        <f t="shared" si="4"/>
        <v>0.99714779138555343</v>
      </c>
    </row>
    <row r="35" spans="1:19" ht="18.75" x14ac:dyDescent="0.25">
      <c r="A35" s="484" t="s">
        <v>16</v>
      </c>
      <c r="B35" s="485">
        <v>2280873</v>
      </c>
      <c r="C35" s="485">
        <v>2739006</v>
      </c>
      <c r="D35" s="486"/>
      <c r="E35" s="485">
        <v>8552058</v>
      </c>
      <c r="F35" s="485">
        <v>9059568</v>
      </c>
      <c r="G35" s="485">
        <v>9366052</v>
      </c>
      <c r="H35" s="485">
        <v>11785529</v>
      </c>
      <c r="I35" s="485">
        <v>12929174</v>
      </c>
      <c r="J35" s="485">
        <v>12862935</v>
      </c>
      <c r="K35" s="485">
        <v>12935976</v>
      </c>
      <c r="L35" s="485">
        <v>14501235</v>
      </c>
      <c r="M35" s="485">
        <v>15029122</v>
      </c>
      <c r="N35" s="485">
        <f t="shared" si="0"/>
        <v>12525879.333333334</v>
      </c>
      <c r="O35" s="485">
        <f t="shared" si="1"/>
        <v>14155444.333333334</v>
      </c>
      <c r="P35" s="483">
        <f t="shared" si="2"/>
        <v>0.13009585647719529</v>
      </c>
      <c r="Q35" s="483">
        <f>VLOOKUP(A35,'Health-Related R&amp;D'!$A$5:$B$56,2,FALSE)</f>
        <v>130141.66666666667</v>
      </c>
      <c r="R35" s="483">
        <f t="shared" si="3"/>
        <v>9.193753555316396E-3</v>
      </c>
      <c r="S35" s="483">
        <f t="shared" si="4"/>
        <v>0.99080624644468362</v>
      </c>
    </row>
    <row r="36" spans="1:19" ht="18.75" x14ac:dyDescent="0.25">
      <c r="A36" s="484" t="s">
        <v>38</v>
      </c>
      <c r="B36" s="485">
        <v>21062090</v>
      </c>
      <c r="C36" s="485">
        <v>9908722</v>
      </c>
      <c r="D36" s="486"/>
      <c r="E36" s="485">
        <v>16415807</v>
      </c>
      <c r="F36" s="485">
        <v>6352675</v>
      </c>
      <c r="G36" s="485">
        <v>8072257</v>
      </c>
      <c r="H36" s="485">
        <v>6034991</v>
      </c>
      <c r="I36" s="485">
        <v>7364184</v>
      </c>
      <c r="J36" s="485">
        <v>10784572</v>
      </c>
      <c r="K36" s="485">
        <v>9611936</v>
      </c>
      <c r="L36" s="485">
        <v>8470309</v>
      </c>
      <c r="M36" s="485">
        <v>14756487</v>
      </c>
      <c r="N36" s="485">
        <f t="shared" ref="N36:N55" si="5">AVERAGE(H36:J36)</f>
        <v>8061249</v>
      </c>
      <c r="O36" s="485">
        <f t="shared" ref="O36:O56" si="6">AVERAGE(K36:M36)</f>
        <v>10946244</v>
      </c>
      <c r="P36" s="483">
        <f t="shared" ref="P36:P55" si="7">(O36-N36)/N36</f>
        <v>0.35788436754651792</v>
      </c>
      <c r="Q36" s="483">
        <f>VLOOKUP(A36,'Health-Related R&amp;D'!$A$5:$B$56,2,FALSE)</f>
        <v>0</v>
      </c>
      <c r="R36" s="483">
        <f t="shared" si="3"/>
        <v>0</v>
      </c>
      <c r="S36" s="483">
        <f t="shared" si="4"/>
        <v>1</v>
      </c>
    </row>
    <row r="37" spans="1:19" ht="18.75" x14ac:dyDescent="0.25">
      <c r="A37" s="484" t="s">
        <v>14</v>
      </c>
      <c r="B37" s="485">
        <v>10620188</v>
      </c>
      <c r="C37" s="485">
        <v>4886946</v>
      </c>
      <c r="D37" s="486"/>
      <c r="E37" s="485">
        <v>6662887</v>
      </c>
      <c r="F37" s="485">
        <v>8923795</v>
      </c>
      <c r="G37" s="485">
        <v>11690663</v>
      </c>
      <c r="H37" s="485">
        <v>12820412</v>
      </c>
      <c r="I37" s="485">
        <v>12697846</v>
      </c>
      <c r="J37" s="485">
        <v>11776221</v>
      </c>
      <c r="K37" s="485">
        <v>10052848</v>
      </c>
      <c r="L37" s="485">
        <v>13093428</v>
      </c>
      <c r="M37" s="485">
        <v>14043200</v>
      </c>
      <c r="N37" s="485">
        <f t="shared" si="5"/>
        <v>12431493</v>
      </c>
      <c r="O37" s="485">
        <f t="shared" si="6"/>
        <v>12396492</v>
      </c>
      <c r="P37" s="483">
        <f t="shared" si="7"/>
        <v>-2.815510574634921E-3</v>
      </c>
      <c r="Q37" s="483">
        <f>VLOOKUP(A37,'Health-Related R&amp;D'!$A$5:$B$56,2,FALSE)</f>
        <v>0</v>
      </c>
      <c r="R37" s="483">
        <f t="shared" si="3"/>
        <v>0</v>
      </c>
      <c r="S37" s="483">
        <f t="shared" si="4"/>
        <v>1</v>
      </c>
    </row>
    <row r="38" spans="1:19" ht="18.75" x14ac:dyDescent="0.25">
      <c r="A38" s="484" t="s">
        <v>6</v>
      </c>
      <c r="B38" s="485">
        <v>37151471</v>
      </c>
      <c r="C38" s="485">
        <v>20442635</v>
      </c>
      <c r="D38" s="486"/>
      <c r="E38" s="485">
        <v>9363943</v>
      </c>
      <c r="F38" s="485">
        <v>17682315</v>
      </c>
      <c r="G38" s="485">
        <v>18626577</v>
      </c>
      <c r="H38" s="485">
        <v>22809895</v>
      </c>
      <c r="I38" s="485">
        <v>27810970</v>
      </c>
      <c r="J38" s="485">
        <v>18820149</v>
      </c>
      <c r="K38" s="485">
        <v>14942124</v>
      </c>
      <c r="L38" s="485">
        <v>15679948</v>
      </c>
      <c r="M38" s="485">
        <v>14008740</v>
      </c>
      <c r="N38" s="485">
        <f t="shared" si="5"/>
        <v>23147004.666666668</v>
      </c>
      <c r="O38" s="485">
        <f t="shared" si="6"/>
        <v>14876937.333333334</v>
      </c>
      <c r="P38" s="483">
        <f t="shared" si="7"/>
        <v>-0.35728455808551413</v>
      </c>
      <c r="Q38" s="483">
        <f>VLOOKUP(A38,'Health-Related R&amp;D'!$A$5:$B$56,2,FALSE)</f>
        <v>8229438</v>
      </c>
      <c r="R38" s="483">
        <f t="shared" si="3"/>
        <v>0.55316748438276231</v>
      </c>
      <c r="S38" s="483">
        <f t="shared" si="4"/>
        <v>0.44683251561723769</v>
      </c>
    </row>
    <row r="39" spans="1:19" ht="18.75" x14ac:dyDescent="0.25">
      <c r="A39" s="484" t="s">
        <v>53</v>
      </c>
      <c r="B39" s="485">
        <v>10949155</v>
      </c>
      <c r="C39" s="485">
        <v>13774600</v>
      </c>
      <c r="D39" s="486"/>
      <c r="E39" s="485">
        <v>24942415</v>
      </c>
      <c r="F39" s="485">
        <v>12435548</v>
      </c>
      <c r="G39" s="485">
        <v>21128936</v>
      </c>
      <c r="H39" s="485">
        <v>17861390</v>
      </c>
      <c r="I39" s="485">
        <v>21212446</v>
      </c>
      <c r="J39" s="485">
        <v>14643835</v>
      </c>
      <c r="K39" s="485">
        <v>14517671</v>
      </c>
      <c r="L39" s="485">
        <v>13442158</v>
      </c>
      <c r="M39" s="485">
        <v>13300449</v>
      </c>
      <c r="N39" s="485">
        <f t="shared" si="5"/>
        <v>17905890.333333332</v>
      </c>
      <c r="O39" s="485">
        <f t="shared" si="6"/>
        <v>13753426</v>
      </c>
      <c r="P39" s="483">
        <f t="shared" si="7"/>
        <v>-0.23190493497009573</v>
      </c>
      <c r="Q39" s="483">
        <f>VLOOKUP(A39,'Health-Related R&amp;D'!$A$5:$B$56,2,FALSE)</f>
        <v>863333.33333333337</v>
      </c>
      <c r="R39" s="483">
        <f t="shared" si="3"/>
        <v>6.2772238228739036E-2</v>
      </c>
      <c r="S39" s="483">
        <f t="shared" si="4"/>
        <v>0.93722776177126099</v>
      </c>
    </row>
    <row r="40" spans="1:19" ht="18.75" x14ac:dyDescent="0.25">
      <c r="A40" s="484" t="s">
        <v>15</v>
      </c>
      <c r="B40" s="485">
        <v>12067849</v>
      </c>
      <c r="C40" s="485">
        <v>22643330</v>
      </c>
      <c r="D40" s="486"/>
      <c r="E40" s="485">
        <v>13976364</v>
      </c>
      <c r="F40" s="485">
        <v>14233186</v>
      </c>
      <c r="G40" s="485">
        <v>13103983</v>
      </c>
      <c r="H40" s="485">
        <v>11145520</v>
      </c>
      <c r="I40" s="485">
        <v>13094794</v>
      </c>
      <c r="J40" s="485">
        <v>13125455</v>
      </c>
      <c r="K40" s="485">
        <v>11520961</v>
      </c>
      <c r="L40" s="485">
        <v>18032316</v>
      </c>
      <c r="M40" s="485">
        <v>11414756</v>
      </c>
      <c r="N40" s="485">
        <f t="shared" si="5"/>
        <v>12455256.333333334</v>
      </c>
      <c r="O40" s="485">
        <f t="shared" si="6"/>
        <v>13656011</v>
      </c>
      <c r="P40" s="483">
        <f t="shared" si="7"/>
        <v>9.6405456020455457E-2</v>
      </c>
      <c r="Q40" s="483">
        <f>VLOOKUP(A40,'Health-Related R&amp;D'!$A$5:$B$56,2,FALSE)</f>
        <v>0</v>
      </c>
      <c r="R40" s="483">
        <f t="shared" si="3"/>
        <v>0</v>
      </c>
      <c r="S40" s="483">
        <f t="shared" si="4"/>
        <v>1</v>
      </c>
    </row>
    <row r="41" spans="1:19" ht="18.75" x14ac:dyDescent="0.25">
      <c r="A41" s="484" t="s">
        <v>52</v>
      </c>
      <c r="B41" s="485">
        <v>6024577</v>
      </c>
      <c r="C41" s="485">
        <v>22179830</v>
      </c>
      <c r="D41" s="486"/>
      <c r="E41" s="485">
        <v>10357006</v>
      </c>
      <c r="F41" s="485">
        <v>23867732</v>
      </c>
      <c r="G41" s="485">
        <v>35475338</v>
      </c>
      <c r="H41" s="485">
        <v>33580156</v>
      </c>
      <c r="I41" s="485">
        <v>19027684</v>
      </c>
      <c r="J41" s="485">
        <v>11216042</v>
      </c>
      <c r="K41" s="485">
        <v>10840665</v>
      </c>
      <c r="L41" s="485">
        <v>8233431</v>
      </c>
      <c r="M41" s="485">
        <v>11193344</v>
      </c>
      <c r="N41" s="485">
        <f t="shared" si="5"/>
        <v>21274627.333333332</v>
      </c>
      <c r="O41" s="485">
        <f t="shared" si="6"/>
        <v>10089146.666666666</v>
      </c>
      <c r="P41" s="483">
        <f t="shared" si="7"/>
        <v>-0.52576623277161361</v>
      </c>
      <c r="Q41" s="483">
        <f>VLOOKUP(A41,'Health-Related R&amp;D'!$A$5:$B$56,2,FALSE)</f>
        <v>546144.66666666663</v>
      </c>
      <c r="R41" s="483">
        <f t="shared" si="3"/>
        <v>5.413189883254084E-2</v>
      </c>
      <c r="S41" s="483">
        <f t="shared" si="4"/>
        <v>0.94586810116745912</v>
      </c>
    </row>
    <row r="42" spans="1:19" ht="18.75" x14ac:dyDescent="0.25">
      <c r="A42" s="484" t="s">
        <v>32</v>
      </c>
      <c r="B42" s="485">
        <v>1397463</v>
      </c>
      <c r="C42" s="485">
        <v>1748776</v>
      </c>
      <c r="D42" s="486"/>
      <c r="E42" s="485">
        <v>1510607</v>
      </c>
      <c r="F42" s="485">
        <v>1081407</v>
      </c>
      <c r="G42" s="485">
        <v>1440630</v>
      </c>
      <c r="H42" s="485">
        <v>1166762</v>
      </c>
      <c r="I42" s="485">
        <v>1640871</v>
      </c>
      <c r="J42" s="485">
        <v>3438157</v>
      </c>
      <c r="K42" s="485">
        <v>3107166</v>
      </c>
      <c r="L42" s="485">
        <v>5716452</v>
      </c>
      <c r="M42" s="485">
        <v>10996862</v>
      </c>
      <c r="N42" s="485">
        <f t="shared" si="5"/>
        <v>2081930</v>
      </c>
      <c r="O42" s="485">
        <f t="shared" si="6"/>
        <v>6606826.666666667</v>
      </c>
      <c r="P42" s="483">
        <f t="shared" si="7"/>
        <v>2.1734144119478884</v>
      </c>
      <c r="Q42" s="483">
        <f>VLOOKUP(A42,'Health-Related R&amp;D'!$A$5:$B$56,2,FALSE)</f>
        <v>0</v>
      </c>
      <c r="R42" s="483">
        <f t="shared" si="3"/>
        <v>0</v>
      </c>
      <c r="S42" s="483">
        <f t="shared" si="4"/>
        <v>1</v>
      </c>
    </row>
    <row r="43" spans="1:19" ht="18.75" x14ac:dyDescent="0.25">
      <c r="A43" s="484" t="s">
        <v>46</v>
      </c>
      <c r="B43" s="485">
        <v>5355000</v>
      </c>
      <c r="C43" s="485">
        <v>4549998</v>
      </c>
      <c r="D43" s="486"/>
      <c r="E43" s="485">
        <v>3752587</v>
      </c>
      <c r="F43" s="485">
        <v>1064262</v>
      </c>
      <c r="G43" s="485">
        <v>3642490</v>
      </c>
      <c r="H43" s="485">
        <v>4293334</v>
      </c>
      <c r="I43" s="485">
        <v>3430476</v>
      </c>
      <c r="J43" s="485">
        <v>4363565</v>
      </c>
      <c r="K43" s="485">
        <v>3828567</v>
      </c>
      <c r="L43" s="485">
        <v>7040422</v>
      </c>
      <c r="M43" s="485">
        <v>9950918</v>
      </c>
      <c r="N43" s="485">
        <f t="shared" si="5"/>
        <v>4029125</v>
      </c>
      <c r="O43" s="485">
        <f t="shared" si="6"/>
        <v>6939969</v>
      </c>
      <c r="P43" s="483">
        <f t="shared" si="7"/>
        <v>0.72245065615983617</v>
      </c>
      <c r="Q43" s="483">
        <f>VLOOKUP(A43,'Health-Related R&amp;D'!$A$5:$B$56,2,FALSE)</f>
        <v>0</v>
      </c>
      <c r="R43" s="483">
        <f t="shared" si="3"/>
        <v>0</v>
      </c>
      <c r="S43" s="483">
        <f t="shared" si="4"/>
        <v>1</v>
      </c>
    </row>
    <row r="44" spans="1:19" ht="18.75" x14ac:dyDescent="0.25">
      <c r="A44" s="484" t="s">
        <v>19</v>
      </c>
      <c r="B44" s="485">
        <v>13564062</v>
      </c>
      <c r="C44" s="485">
        <v>6790053</v>
      </c>
      <c r="D44" s="486"/>
      <c r="E44" s="485">
        <v>37976643</v>
      </c>
      <c r="F44" s="485">
        <v>12950176</v>
      </c>
      <c r="G44" s="485">
        <v>36992222</v>
      </c>
      <c r="H44" s="485">
        <v>16147249</v>
      </c>
      <c r="I44" s="485">
        <v>19365308</v>
      </c>
      <c r="J44" s="485">
        <v>10357010</v>
      </c>
      <c r="K44" s="485">
        <v>11277534</v>
      </c>
      <c r="L44" s="485">
        <v>12296647</v>
      </c>
      <c r="M44" s="485">
        <v>9343267</v>
      </c>
      <c r="N44" s="485">
        <f t="shared" si="5"/>
        <v>15289855.666666666</v>
      </c>
      <c r="O44" s="485">
        <f t="shared" si="6"/>
        <v>10972482.666666666</v>
      </c>
      <c r="P44" s="483">
        <f t="shared" si="7"/>
        <v>-0.28236846011648642</v>
      </c>
      <c r="Q44" s="483">
        <f>VLOOKUP(A44,'Health-Related R&amp;D'!$A$5:$B$56,2,FALSE)</f>
        <v>45374.666666666664</v>
      </c>
      <c r="R44" s="483">
        <f t="shared" si="3"/>
        <v>4.1353144994715268E-3</v>
      </c>
      <c r="S44" s="483">
        <f t="shared" si="4"/>
        <v>0.99586468550052842</v>
      </c>
    </row>
    <row r="45" spans="1:19" ht="18.75" x14ac:dyDescent="0.25">
      <c r="A45" s="484" t="s">
        <v>5</v>
      </c>
      <c r="B45" s="485">
        <v>10019060</v>
      </c>
      <c r="C45" s="485">
        <v>9526100</v>
      </c>
      <c r="D45" s="486"/>
      <c r="E45" s="485">
        <v>7741467</v>
      </c>
      <c r="F45" s="485">
        <v>9274800</v>
      </c>
      <c r="G45" s="485">
        <v>11349400</v>
      </c>
      <c r="H45" s="485">
        <v>5467944</v>
      </c>
      <c r="I45" s="485">
        <v>6689384</v>
      </c>
      <c r="J45" s="485">
        <v>12031675</v>
      </c>
      <c r="K45" s="485">
        <v>11258203</v>
      </c>
      <c r="L45" s="485">
        <v>10072650</v>
      </c>
      <c r="M45" s="485">
        <v>9198095</v>
      </c>
      <c r="N45" s="485">
        <f t="shared" si="5"/>
        <v>8063001</v>
      </c>
      <c r="O45" s="485">
        <f t="shared" si="6"/>
        <v>10176316</v>
      </c>
      <c r="P45" s="483">
        <f t="shared" si="7"/>
        <v>0.26210030235640552</v>
      </c>
      <c r="Q45" s="483">
        <f>VLOOKUP(A45,'Health-Related R&amp;D'!$A$5:$B$56,2,FALSE)</f>
        <v>840665</v>
      </c>
      <c r="R45" s="483">
        <f t="shared" si="3"/>
        <v>8.260995432924842E-2</v>
      </c>
      <c r="S45" s="483">
        <f t="shared" si="4"/>
        <v>0.91739004567075155</v>
      </c>
    </row>
    <row r="46" spans="1:19" ht="18.75" x14ac:dyDescent="0.25">
      <c r="A46" s="484" t="s">
        <v>20</v>
      </c>
      <c r="B46" s="485">
        <v>14348384</v>
      </c>
      <c r="C46" s="485">
        <v>11752696</v>
      </c>
      <c r="D46" s="486"/>
      <c r="E46" s="485">
        <v>12305385</v>
      </c>
      <c r="F46" s="485">
        <v>6509225</v>
      </c>
      <c r="G46" s="485">
        <v>6635626</v>
      </c>
      <c r="H46" s="485">
        <v>6160680</v>
      </c>
      <c r="I46" s="485">
        <v>5708223</v>
      </c>
      <c r="J46" s="485">
        <v>5326455</v>
      </c>
      <c r="K46" s="485">
        <v>5469052</v>
      </c>
      <c r="L46" s="485">
        <v>6391816</v>
      </c>
      <c r="M46" s="485">
        <v>6664887</v>
      </c>
      <c r="N46" s="485">
        <f t="shared" si="5"/>
        <v>5731786</v>
      </c>
      <c r="O46" s="485">
        <f t="shared" si="6"/>
        <v>6175251.666666667</v>
      </c>
      <c r="P46" s="483">
        <f t="shared" si="7"/>
        <v>7.7369543571003341E-2</v>
      </c>
      <c r="Q46" s="483">
        <f>VLOOKUP(A46,'Health-Related R&amp;D'!$A$5:$B$56,2,FALSE)</f>
        <v>0</v>
      </c>
      <c r="R46" s="483">
        <f t="shared" si="3"/>
        <v>0</v>
      </c>
      <c r="S46" s="483">
        <f t="shared" si="4"/>
        <v>1</v>
      </c>
    </row>
    <row r="47" spans="1:19" ht="18.75" x14ac:dyDescent="0.25">
      <c r="A47" s="484" t="s">
        <v>54</v>
      </c>
      <c r="B47" s="485">
        <v>6326604</v>
      </c>
      <c r="C47" s="485">
        <v>19500357</v>
      </c>
      <c r="D47" s="486"/>
      <c r="E47" s="485">
        <v>4806630</v>
      </c>
      <c r="F47" s="485">
        <v>5471379</v>
      </c>
      <c r="G47" s="485">
        <v>5419398</v>
      </c>
      <c r="H47" s="485">
        <v>6879286</v>
      </c>
      <c r="I47" s="485">
        <v>6497386</v>
      </c>
      <c r="J47" s="485">
        <v>6444053</v>
      </c>
      <c r="K47" s="485">
        <v>5160617</v>
      </c>
      <c r="L47" s="485">
        <v>5425545</v>
      </c>
      <c r="M47" s="485">
        <v>5641115</v>
      </c>
      <c r="N47" s="485">
        <f t="shared" si="5"/>
        <v>6606908.333333333</v>
      </c>
      <c r="O47" s="485">
        <f t="shared" si="6"/>
        <v>5409092.333333333</v>
      </c>
      <c r="P47" s="483">
        <f t="shared" si="7"/>
        <v>-0.18129750551506063</v>
      </c>
      <c r="Q47" s="483">
        <f>VLOOKUP(A47,'Health-Related R&amp;D'!$A$5:$B$56,2,FALSE)</f>
        <v>0</v>
      </c>
      <c r="R47" s="483">
        <f t="shared" si="3"/>
        <v>0</v>
      </c>
      <c r="S47" s="483">
        <f t="shared" si="4"/>
        <v>1</v>
      </c>
    </row>
    <row r="48" spans="1:19" ht="18.75" x14ac:dyDescent="0.25">
      <c r="A48" s="484" t="s">
        <v>35</v>
      </c>
      <c r="B48" s="485">
        <v>3105000</v>
      </c>
      <c r="C48" s="485">
        <v>672921</v>
      </c>
      <c r="D48" s="486"/>
      <c r="E48" s="485">
        <v>1655529</v>
      </c>
      <c r="F48" s="485">
        <v>1422955</v>
      </c>
      <c r="G48" s="485">
        <v>1821583</v>
      </c>
      <c r="H48" s="485">
        <v>1793561</v>
      </c>
      <c r="I48" s="485">
        <v>2015961</v>
      </c>
      <c r="J48" s="485">
        <v>4175116</v>
      </c>
      <c r="K48" s="485">
        <v>4084876</v>
      </c>
      <c r="L48" s="485">
        <v>4772978</v>
      </c>
      <c r="M48" s="485">
        <v>4449459</v>
      </c>
      <c r="N48" s="485">
        <f t="shared" si="5"/>
        <v>2661546</v>
      </c>
      <c r="O48" s="485">
        <f t="shared" si="6"/>
        <v>4435771</v>
      </c>
      <c r="P48" s="483">
        <f t="shared" si="7"/>
        <v>0.66661444138106196</v>
      </c>
      <c r="Q48" s="483">
        <f>VLOOKUP(A48,'Health-Related R&amp;D'!$A$5:$B$56,2,FALSE)</f>
        <v>16666.666666666668</v>
      </c>
      <c r="R48" s="483">
        <f t="shared" si="3"/>
        <v>3.7573325283624128E-3</v>
      </c>
      <c r="S48" s="483">
        <f t="shared" si="4"/>
        <v>0.99624266747163759</v>
      </c>
    </row>
    <row r="49" spans="1:19" ht="18.75" x14ac:dyDescent="0.25">
      <c r="A49" s="484" t="s">
        <v>28</v>
      </c>
      <c r="B49" s="485">
        <v>2744882</v>
      </c>
      <c r="C49" s="485">
        <v>7343892</v>
      </c>
      <c r="D49" s="486"/>
      <c r="E49" s="485">
        <v>3623953</v>
      </c>
      <c r="F49" s="485">
        <v>7168109</v>
      </c>
      <c r="G49" s="485">
        <v>7420851</v>
      </c>
      <c r="H49" s="485">
        <v>6260080</v>
      </c>
      <c r="I49" s="485">
        <v>4863312</v>
      </c>
      <c r="J49" s="485">
        <v>1313376</v>
      </c>
      <c r="K49" s="485">
        <v>780616</v>
      </c>
      <c r="L49" s="485">
        <v>2339335</v>
      </c>
      <c r="M49" s="485">
        <v>4269574</v>
      </c>
      <c r="N49" s="485">
        <f t="shared" si="5"/>
        <v>4145589.3333333335</v>
      </c>
      <c r="O49" s="485">
        <f t="shared" si="6"/>
        <v>2463175</v>
      </c>
      <c r="P49" s="483">
        <f t="shared" si="7"/>
        <v>-0.40583236738033551</v>
      </c>
      <c r="Q49" s="483">
        <f>VLOOKUP(A49,'Health-Related R&amp;D'!$A$5:$B$56,2,FALSE)</f>
        <v>0</v>
      </c>
      <c r="R49" s="483">
        <f t="shared" si="3"/>
        <v>0</v>
      </c>
      <c r="S49" s="483">
        <f t="shared" si="4"/>
        <v>1</v>
      </c>
    </row>
    <row r="50" spans="1:19" ht="18.75" x14ac:dyDescent="0.25">
      <c r="A50" s="484" t="s">
        <v>43</v>
      </c>
      <c r="B50" s="485">
        <v>150000</v>
      </c>
      <c r="C50" s="485">
        <v>1771949</v>
      </c>
      <c r="D50" s="486"/>
      <c r="E50" s="485">
        <v>1877724</v>
      </c>
      <c r="F50" s="485">
        <v>1461239</v>
      </c>
      <c r="G50" s="485">
        <v>1947727</v>
      </c>
      <c r="H50" s="485">
        <v>2028402</v>
      </c>
      <c r="I50" s="485">
        <v>1640778</v>
      </c>
      <c r="J50" s="485">
        <v>3225472</v>
      </c>
      <c r="K50" s="485">
        <v>2594978</v>
      </c>
      <c r="L50" s="485">
        <v>3372460</v>
      </c>
      <c r="M50" s="485">
        <v>3791008</v>
      </c>
      <c r="N50" s="485">
        <f t="shared" si="5"/>
        <v>2298217.3333333335</v>
      </c>
      <c r="O50" s="485">
        <f t="shared" si="6"/>
        <v>3252815.3333333335</v>
      </c>
      <c r="P50" s="483">
        <f t="shared" si="7"/>
        <v>0.41536454631792868</v>
      </c>
      <c r="Q50" s="483">
        <f>VLOOKUP(A50,'Health-Related R&amp;D'!$A$5:$B$56,2,FALSE)</f>
        <v>279515.66666666669</v>
      </c>
      <c r="R50" s="483">
        <f t="shared" si="3"/>
        <v>8.5930382767912025E-2</v>
      </c>
      <c r="S50" s="483">
        <f t="shared" si="4"/>
        <v>0.91406961723208802</v>
      </c>
    </row>
    <row r="51" spans="1:19" ht="18.75" x14ac:dyDescent="0.25">
      <c r="A51" s="484" t="s">
        <v>12</v>
      </c>
      <c r="B51" s="485">
        <v>1173076</v>
      </c>
      <c r="C51" s="485">
        <v>2009000</v>
      </c>
      <c r="D51" s="486"/>
      <c r="E51" s="485">
        <v>487411</v>
      </c>
      <c r="F51" s="485">
        <v>696198</v>
      </c>
      <c r="G51" s="485">
        <v>1221108</v>
      </c>
      <c r="H51" s="485">
        <v>2018447</v>
      </c>
      <c r="I51" s="485">
        <v>1848800</v>
      </c>
      <c r="J51" s="485">
        <v>3136271</v>
      </c>
      <c r="K51" s="485">
        <v>3216073</v>
      </c>
      <c r="L51" s="485">
        <v>4059615</v>
      </c>
      <c r="M51" s="485">
        <v>3724444</v>
      </c>
      <c r="N51" s="485">
        <f t="shared" si="5"/>
        <v>2334506</v>
      </c>
      <c r="O51" s="485">
        <f t="shared" si="6"/>
        <v>3666710.6666666665</v>
      </c>
      <c r="P51" s="483">
        <f t="shared" si="7"/>
        <v>0.57065806070606218</v>
      </c>
      <c r="Q51" s="483">
        <f>VLOOKUP(A51,'Health-Related R&amp;D'!$A$5:$B$56,2,FALSE)</f>
        <v>502395.66666666669</v>
      </c>
      <c r="R51" s="483">
        <f t="shared" si="3"/>
        <v>0.13701535581573021</v>
      </c>
      <c r="S51" s="483">
        <f t="shared" si="4"/>
        <v>0.86298464418426979</v>
      </c>
    </row>
    <row r="52" spans="1:19" ht="18.75" x14ac:dyDescent="0.25">
      <c r="A52" s="484" t="s">
        <v>45</v>
      </c>
      <c r="B52" s="485">
        <v>5791586</v>
      </c>
      <c r="C52" s="485">
        <v>5473603</v>
      </c>
      <c r="D52" s="486"/>
      <c r="E52" s="485">
        <v>4430602</v>
      </c>
      <c r="F52" s="485">
        <v>3762637</v>
      </c>
      <c r="G52" s="485">
        <v>3629155</v>
      </c>
      <c r="H52" s="485">
        <v>3447633</v>
      </c>
      <c r="I52" s="485">
        <v>3660854</v>
      </c>
      <c r="J52" s="485">
        <v>5067005</v>
      </c>
      <c r="K52" s="485">
        <v>4211838</v>
      </c>
      <c r="L52" s="485">
        <v>4511516</v>
      </c>
      <c r="M52" s="485">
        <v>3665413</v>
      </c>
      <c r="N52" s="485">
        <f t="shared" si="5"/>
        <v>4058497.3333333335</v>
      </c>
      <c r="O52" s="485">
        <f t="shared" si="6"/>
        <v>4129589</v>
      </c>
      <c r="P52" s="483">
        <f t="shared" si="7"/>
        <v>1.7516745935195022E-2</v>
      </c>
      <c r="Q52" s="483">
        <f>VLOOKUP(A52,'Health-Related R&amp;D'!$A$5:$B$56,2,FALSE)</f>
        <v>0</v>
      </c>
      <c r="R52" s="483">
        <f t="shared" si="3"/>
        <v>0</v>
      </c>
      <c r="S52" s="483">
        <f t="shared" si="4"/>
        <v>1</v>
      </c>
    </row>
    <row r="53" spans="1:19" ht="18.75" x14ac:dyDescent="0.25">
      <c r="A53" s="484" t="s">
        <v>11</v>
      </c>
      <c r="B53" s="485">
        <v>2812102</v>
      </c>
      <c r="C53" s="485">
        <v>2611108</v>
      </c>
      <c r="D53" s="486"/>
      <c r="E53" s="485">
        <v>1683562</v>
      </c>
      <c r="F53" s="485">
        <v>2389720</v>
      </c>
      <c r="G53" s="485">
        <v>2609902</v>
      </c>
      <c r="H53" s="485">
        <v>4635720</v>
      </c>
      <c r="I53" s="485">
        <v>4729141</v>
      </c>
      <c r="J53" s="485">
        <v>2243868</v>
      </c>
      <c r="K53" s="485">
        <v>2199635</v>
      </c>
      <c r="L53" s="485">
        <v>2694787</v>
      </c>
      <c r="M53" s="485">
        <v>3267034</v>
      </c>
      <c r="N53" s="485">
        <f t="shared" si="5"/>
        <v>3869576.3333333335</v>
      </c>
      <c r="O53" s="485">
        <f t="shared" si="6"/>
        <v>2720485.3333333335</v>
      </c>
      <c r="P53" s="483">
        <f t="shared" si="7"/>
        <v>-0.29695524807237728</v>
      </c>
      <c r="Q53" s="483">
        <f>VLOOKUP(A53,'Health-Related R&amp;D'!$A$5:$B$56,2,FALSE)</f>
        <v>0</v>
      </c>
      <c r="R53" s="483">
        <f t="shared" si="3"/>
        <v>0</v>
      </c>
      <c r="S53" s="483">
        <f t="shared" si="4"/>
        <v>1</v>
      </c>
    </row>
    <row r="54" spans="1:19" ht="18.75" x14ac:dyDescent="0.25">
      <c r="A54" s="484" t="s">
        <v>33</v>
      </c>
      <c r="B54" s="485">
        <v>2040544</v>
      </c>
      <c r="C54" s="485">
        <v>1685178</v>
      </c>
      <c r="D54" s="486"/>
      <c r="E54" s="485">
        <v>1860269</v>
      </c>
      <c r="F54" s="485">
        <v>1804156</v>
      </c>
      <c r="G54" s="485">
        <v>1921421</v>
      </c>
      <c r="H54" s="485">
        <v>2241149</v>
      </c>
      <c r="I54" s="485">
        <v>1788396</v>
      </c>
      <c r="J54" s="485">
        <v>1448090</v>
      </c>
      <c r="K54" s="485">
        <v>1607080</v>
      </c>
      <c r="L54" s="485">
        <v>1520798</v>
      </c>
      <c r="M54" s="485">
        <v>1924282</v>
      </c>
      <c r="N54" s="485">
        <f t="shared" si="5"/>
        <v>1825878.3333333333</v>
      </c>
      <c r="O54" s="485">
        <f t="shared" si="6"/>
        <v>1684053.3333333333</v>
      </c>
      <c r="P54" s="483">
        <f t="shared" si="7"/>
        <v>-7.7674945482858943E-2</v>
      </c>
      <c r="Q54" s="483">
        <f>VLOOKUP(A54,'Health-Related R&amp;D'!$A$5:$B$56,2,FALSE)</f>
        <v>0</v>
      </c>
      <c r="R54" s="483">
        <f t="shared" si="3"/>
        <v>0</v>
      </c>
      <c r="S54" s="483">
        <f t="shared" si="4"/>
        <v>1</v>
      </c>
    </row>
    <row r="55" spans="1:19" ht="18.75" x14ac:dyDescent="0.25">
      <c r="A55" s="484" t="s">
        <v>49</v>
      </c>
      <c r="B55" s="485">
        <v>1680533</v>
      </c>
      <c r="C55" s="485">
        <v>1529805</v>
      </c>
      <c r="D55" s="486"/>
      <c r="E55" s="485">
        <v>738707</v>
      </c>
      <c r="F55" s="485">
        <v>1665079</v>
      </c>
      <c r="G55" s="485">
        <v>1711673</v>
      </c>
      <c r="H55" s="485">
        <v>1653315</v>
      </c>
      <c r="I55" s="485">
        <v>1827562</v>
      </c>
      <c r="J55" s="485">
        <v>2039520</v>
      </c>
      <c r="K55" s="485">
        <v>2199082</v>
      </c>
      <c r="L55" s="485">
        <v>1041249</v>
      </c>
      <c r="M55" s="485">
        <v>1140267</v>
      </c>
      <c r="N55" s="485">
        <f t="shared" si="5"/>
        <v>1840132.3333333333</v>
      </c>
      <c r="O55" s="485">
        <f t="shared" si="6"/>
        <v>1460199.3333333333</v>
      </c>
      <c r="P55" s="483">
        <f t="shared" si="7"/>
        <v>-0.20647047667042787</v>
      </c>
      <c r="Q55" s="483">
        <f>VLOOKUP(A55,'Health-Related R&amp;D'!$A$5:$B$56,2,FALSE)</f>
        <v>185936</v>
      </c>
      <c r="R55" s="483">
        <f t="shared" si="3"/>
        <v>0.12733603950876113</v>
      </c>
      <c r="S55" s="483">
        <f t="shared" si="4"/>
        <v>0.87266396049123884</v>
      </c>
    </row>
    <row r="56" spans="1:19" ht="21.75" x14ac:dyDescent="0.25">
      <c r="A56" s="484" t="s">
        <v>63</v>
      </c>
      <c r="B56" s="485">
        <v>1458790</v>
      </c>
      <c r="C56" s="485">
        <v>2326241</v>
      </c>
      <c r="D56" s="486"/>
      <c r="E56" s="485">
        <v>9316754</v>
      </c>
      <c r="F56" s="485">
        <v>4031391</v>
      </c>
      <c r="G56" s="485">
        <v>4217869</v>
      </c>
      <c r="H56" s="485">
        <v>7625412</v>
      </c>
      <c r="I56" s="485">
        <v>7949965</v>
      </c>
      <c r="J56" s="485">
        <v>6569500</v>
      </c>
      <c r="K56" s="485">
        <v>5673544</v>
      </c>
      <c r="L56" s="486"/>
      <c r="M56" s="486"/>
      <c r="N56" s="486"/>
      <c r="O56" s="485">
        <f t="shared" si="6"/>
        <v>5673544</v>
      </c>
      <c r="P56" s="483"/>
      <c r="Q56" s="483"/>
      <c r="R56" s="483"/>
      <c r="S56" s="483"/>
    </row>
  </sheetData>
  <sortState ref="A4:T56">
    <sortCondition descending="1" ref="M3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3"/>
  <sheetViews>
    <sheetView workbookViewId="0">
      <selection activeCell="B5" sqref="B5"/>
    </sheetView>
  </sheetViews>
  <sheetFormatPr defaultRowHeight="15" x14ac:dyDescent="0.25"/>
  <cols>
    <col min="1" max="1" width="30.42578125" customWidth="1"/>
    <col min="2" max="2" width="13" style="483" customWidth="1"/>
    <col min="3" max="11" width="13" customWidth="1"/>
  </cols>
  <sheetData>
    <row r="1" spans="1:11" x14ac:dyDescent="0.25">
      <c r="A1" s="3" t="s">
        <v>0</v>
      </c>
    </row>
    <row r="2" spans="1:11" x14ac:dyDescent="0.25">
      <c r="A2" s="3" t="s">
        <v>1</v>
      </c>
    </row>
    <row r="4" spans="1:11" x14ac:dyDescent="0.25">
      <c r="A4" s="2" t="s">
        <v>2</v>
      </c>
      <c r="B4" s="489" t="s">
        <v>66</v>
      </c>
      <c r="C4" s="1">
        <v>2009</v>
      </c>
      <c r="D4" s="1">
        <v>2010</v>
      </c>
      <c r="E4" s="1">
        <v>2011</v>
      </c>
      <c r="F4" s="1">
        <v>2012</v>
      </c>
      <c r="G4" s="1">
        <v>2013</v>
      </c>
      <c r="H4" s="1">
        <v>2014</v>
      </c>
      <c r="I4" s="1">
        <v>2015</v>
      </c>
      <c r="J4" s="1">
        <v>2016</v>
      </c>
      <c r="K4" s="1">
        <v>2017</v>
      </c>
    </row>
    <row r="5" spans="1:11" ht="17.25" x14ac:dyDescent="0.25">
      <c r="A5" s="4" t="s">
        <v>3</v>
      </c>
      <c r="B5" s="480">
        <f>AVERAGE(I5:K5)</f>
        <v>1016594059</v>
      </c>
      <c r="C5" s="6">
        <v>655232591</v>
      </c>
      <c r="D5" s="7">
        <v>706857175</v>
      </c>
      <c r="E5" s="8">
        <v>807478439</v>
      </c>
      <c r="F5" s="9">
        <v>928730622</v>
      </c>
      <c r="G5" s="10">
        <v>917012571</v>
      </c>
      <c r="H5" s="11">
        <v>857841801</v>
      </c>
      <c r="I5" s="12">
        <v>953278196</v>
      </c>
      <c r="J5" s="13">
        <v>982391978</v>
      </c>
      <c r="K5" s="14">
        <v>1114112003</v>
      </c>
    </row>
    <row r="6" spans="1:11" x14ac:dyDescent="0.25">
      <c r="A6" s="5" t="s">
        <v>4</v>
      </c>
      <c r="B6" s="480">
        <f t="shared" ref="B6:B57" si="0">AVERAGE(I6:K6)</f>
        <v>943200</v>
      </c>
      <c r="C6" s="15">
        <v>0</v>
      </c>
      <c r="D6" s="16">
        <v>0</v>
      </c>
      <c r="E6" s="17">
        <v>0</v>
      </c>
      <c r="F6" s="18">
        <v>0</v>
      </c>
      <c r="G6" s="19">
        <v>0</v>
      </c>
      <c r="H6" s="20">
        <v>1000000</v>
      </c>
      <c r="I6" s="21">
        <v>2829600</v>
      </c>
      <c r="J6" s="22">
        <v>0</v>
      </c>
      <c r="K6" s="23">
        <v>0</v>
      </c>
    </row>
    <row r="7" spans="1:11" x14ac:dyDescent="0.25">
      <c r="A7" s="5" t="s">
        <v>5</v>
      </c>
      <c r="B7" s="480">
        <f t="shared" si="0"/>
        <v>840665</v>
      </c>
      <c r="C7" s="24">
        <v>0</v>
      </c>
      <c r="D7" s="25">
        <v>0</v>
      </c>
      <c r="E7" s="26">
        <v>0</v>
      </c>
      <c r="F7" s="27">
        <v>0</v>
      </c>
      <c r="G7" s="28">
        <v>0</v>
      </c>
      <c r="H7" s="29">
        <v>0</v>
      </c>
      <c r="I7" s="30">
        <v>0</v>
      </c>
      <c r="J7" s="31">
        <v>930260</v>
      </c>
      <c r="K7" s="32">
        <v>1591735</v>
      </c>
    </row>
    <row r="8" spans="1:11" x14ac:dyDescent="0.25">
      <c r="A8" s="5" t="s">
        <v>6</v>
      </c>
      <c r="B8" s="480">
        <f t="shared" si="0"/>
        <v>8229438</v>
      </c>
      <c r="C8" s="33">
        <v>27750</v>
      </c>
      <c r="D8" s="34">
        <v>8330000</v>
      </c>
      <c r="E8" s="35">
        <v>8330000</v>
      </c>
      <c r="F8" s="36">
        <v>8805168</v>
      </c>
      <c r="G8" s="37">
        <v>11203068</v>
      </c>
      <c r="H8" s="38">
        <v>8881971</v>
      </c>
      <c r="I8" s="39">
        <v>5294706</v>
      </c>
      <c r="J8" s="40">
        <v>9412703</v>
      </c>
      <c r="K8" s="41">
        <v>9980905</v>
      </c>
    </row>
    <row r="9" spans="1:11" x14ac:dyDescent="0.25">
      <c r="A9" s="5" t="s">
        <v>7</v>
      </c>
      <c r="B9" s="480">
        <f t="shared" si="0"/>
        <v>1805062.3333333333</v>
      </c>
      <c r="C9" s="42">
        <v>0</v>
      </c>
      <c r="D9" s="43">
        <v>0</v>
      </c>
      <c r="E9" s="44">
        <v>0</v>
      </c>
      <c r="F9" s="45">
        <v>479000</v>
      </c>
      <c r="G9" s="46">
        <v>806060</v>
      </c>
      <c r="H9" s="47">
        <v>75000</v>
      </c>
      <c r="I9" s="48">
        <v>726189</v>
      </c>
      <c r="J9" s="49">
        <v>3963571</v>
      </c>
      <c r="K9" s="50">
        <v>725427</v>
      </c>
    </row>
    <row r="10" spans="1:11" x14ac:dyDescent="0.25">
      <c r="A10" s="5" t="s">
        <v>8</v>
      </c>
      <c r="B10" s="480">
        <f t="shared" si="0"/>
        <v>207984963</v>
      </c>
      <c r="C10" s="51">
        <v>126845475</v>
      </c>
      <c r="D10" s="52">
        <v>148970628</v>
      </c>
      <c r="E10" s="53">
        <v>225037368</v>
      </c>
      <c r="F10" s="54">
        <v>253217501</v>
      </c>
      <c r="G10" s="55">
        <v>217140177</v>
      </c>
      <c r="H10" s="56">
        <v>216614046</v>
      </c>
      <c r="I10" s="57">
        <v>221214363</v>
      </c>
      <c r="J10" s="58">
        <v>199522966</v>
      </c>
      <c r="K10" s="59">
        <v>203217560</v>
      </c>
    </row>
    <row r="11" spans="1:11" x14ac:dyDescent="0.25">
      <c r="A11" s="5" t="s">
        <v>9</v>
      </c>
      <c r="B11" s="480">
        <f t="shared" si="0"/>
        <v>3665769.3333333335</v>
      </c>
      <c r="C11" s="60">
        <v>4029968</v>
      </c>
      <c r="D11" s="61">
        <v>8527268</v>
      </c>
      <c r="E11" s="62">
        <v>6759774</v>
      </c>
      <c r="F11" s="63">
        <v>5131657</v>
      </c>
      <c r="G11" s="64">
        <v>4261796</v>
      </c>
      <c r="H11" s="65">
        <v>1640750</v>
      </c>
      <c r="I11" s="66">
        <v>1248410</v>
      </c>
      <c r="J11" s="67">
        <v>3389071</v>
      </c>
      <c r="K11" s="68">
        <v>6359827</v>
      </c>
    </row>
    <row r="12" spans="1:11" x14ac:dyDescent="0.25">
      <c r="A12" s="5" t="s">
        <v>10</v>
      </c>
      <c r="B12" s="480">
        <f t="shared" si="0"/>
        <v>27441732.333333332</v>
      </c>
      <c r="C12" s="69">
        <v>17730124</v>
      </c>
      <c r="D12" s="70">
        <v>19337597</v>
      </c>
      <c r="E12" s="71">
        <v>18783202</v>
      </c>
      <c r="F12" s="72">
        <v>19510447</v>
      </c>
      <c r="G12" s="73">
        <v>19239333</v>
      </c>
      <c r="H12" s="74">
        <v>20966024</v>
      </c>
      <c r="I12" s="75">
        <v>28803862</v>
      </c>
      <c r="J12" s="76">
        <v>26312600</v>
      </c>
      <c r="K12" s="77">
        <v>27208735</v>
      </c>
    </row>
    <row r="13" spans="1:11" x14ac:dyDescent="0.25">
      <c r="A13" s="5" t="s">
        <v>11</v>
      </c>
      <c r="B13" s="480">
        <f t="shared" si="0"/>
        <v>0</v>
      </c>
      <c r="C13" s="78">
        <v>0</v>
      </c>
      <c r="D13" s="79">
        <v>0</v>
      </c>
      <c r="E13" s="80">
        <v>0</v>
      </c>
      <c r="F13" s="81">
        <v>0</v>
      </c>
      <c r="G13" s="82">
        <v>0</v>
      </c>
      <c r="H13" s="83">
        <v>0</v>
      </c>
      <c r="I13" s="84">
        <v>0</v>
      </c>
      <c r="J13" s="85">
        <v>0</v>
      </c>
      <c r="K13" s="86">
        <v>0</v>
      </c>
    </row>
    <row r="14" spans="1:11" x14ac:dyDescent="0.25">
      <c r="A14" s="5" t="s">
        <v>12</v>
      </c>
      <c r="B14" s="480">
        <f t="shared" si="0"/>
        <v>502395.66666666669</v>
      </c>
      <c r="C14" s="87">
        <v>487411</v>
      </c>
      <c r="D14" s="88">
        <v>503267</v>
      </c>
      <c r="E14" s="89">
        <v>956728</v>
      </c>
      <c r="F14" s="90">
        <v>656448</v>
      </c>
      <c r="G14" s="91">
        <v>861058</v>
      </c>
      <c r="H14" s="92">
        <v>563442</v>
      </c>
      <c r="I14" s="93">
        <v>174578</v>
      </c>
      <c r="J14" s="94">
        <v>527470</v>
      </c>
      <c r="K14" s="95">
        <v>805139</v>
      </c>
    </row>
    <row r="15" spans="1:11" x14ac:dyDescent="0.25">
      <c r="A15" s="5" t="s">
        <v>13</v>
      </c>
      <c r="B15" s="480">
        <f t="shared" si="0"/>
        <v>97891593</v>
      </c>
      <c r="C15" s="96">
        <v>18478377</v>
      </c>
      <c r="D15" s="97">
        <v>39962706</v>
      </c>
      <c r="E15" s="98">
        <v>65570757</v>
      </c>
      <c r="F15" s="99">
        <v>47079479</v>
      </c>
      <c r="G15" s="100">
        <v>38775780</v>
      </c>
      <c r="H15" s="101">
        <v>67376045</v>
      </c>
      <c r="I15" s="102">
        <v>102896382</v>
      </c>
      <c r="J15" s="103">
        <v>72373725</v>
      </c>
      <c r="K15" s="104">
        <v>118404672</v>
      </c>
    </row>
    <row r="16" spans="1:11" x14ac:dyDescent="0.25">
      <c r="A16" s="5" t="s">
        <v>14</v>
      </c>
      <c r="B16" s="480">
        <f t="shared" si="0"/>
        <v>0</v>
      </c>
      <c r="C16" s="105">
        <v>0</v>
      </c>
      <c r="D16" s="106">
        <v>0</v>
      </c>
      <c r="E16" s="107">
        <v>0</v>
      </c>
      <c r="F16" s="108">
        <v>0</v>
      </c>
      <c r="G16" s="109">
        <v>0</v>
      </c>
      <c r="H16" s="110">
        <v>0</v>
      </c>
      <c r="I16" s="111">
        <v>0</v>
      </c>
      <c r="J16" s="112">
        <v>0</v>
      </c>
      <c r="K16" s="113">
        <v>0</v>
      </c>
    </row>
    <row r="17" spans="1:11" x14ac:dyDescent="0.25">
      <c r="A17" s="5" t="s">
        <v>15</v>
      </c>
      <c r="B17" s="480">
        <f t="shared" si="0"/>
        <v>0</v>
      </c>
      <c r="C17" s="114">
        <v>0</v>
      </c>
      <c r="D17" s="115">
        <v>0</v>
      </c>
      <c r="E17" s="116">
        <v>0</v>
      </c>
      <c r="F17" s="117">
        <v>190000</v>
      </c>
      <c r="G17" s="118">
        <v>190000</v>
      </c>
      <c r="H17" s="119">
        <v>0</v>
      </c>
      <c r="I17" s="120">
        <v>0</v>
      </c>
      <c r="J17" s="121">
        <v>0</v>
      </c>
      <c r="K17" s="122">
        <v>0</v>
      </c>
    </row>
    <row r="18" spans="1:11" x14ac:dyDescent="0.25">
      <c r="A18" s="5" t="s">
        <v>16</v>
      </c>
      <c r="B18" s="480">
        <f t="shared" si="0"/>
        <v>130141.66666666667</v>
      </c>
      <c r="C18" s="123">
        <v>0</v>
      </c>
      <c r="D18" s="124">
        <v>0</v>
      </c>
      <c r="E18" s="125">
        <v>0</v>
      </c>
      <c r="F18" s="126">
        <v>0</v>
      </c>
      <c r="G18" s="127">
        <v>0</v>
      </c>
      <c r="H18" s="128">
        <v>30226</v>
      </c>
      <c r="I18" s="129">
        <v>130045</v>
      </c>
      <c r="J18" s="130">
        <v>148927</v>
      </c>
      <c r="K18" s="131">
        <v>111453</v>
      </c>
    </row>
    <row r="19" spans="1:11" x14ac:dyDescent="0.25">
      <c r="A19" s="5" t="s">
        <v>17</v>
      </c>
      <c r="B19" s="480">
        <f t="shared" si="0"/>
        <v>2230313</v>
      </c>
      <c r="C19" s="132">
        <v>4107400</v>
      </c>
      <c r="D19" s="133">
        <v>2596733</v>
      </c>
      <c r="E19" s="134">
        <v>680013</v>
      </c>
      <c r="F19" s="135">
        <v>4383094</v>
      </c>
      <c r="G19" s="136">
        <v>3550718</v>
      </c>
      <c r="H19" s="137">
        <v>1433534</v>
      </c>
      <c r="I19" s="138">
        <v>2552945</v>
      </c>
      <c r="J19" s="139">
        <v>2340975</v>
      </c>
      <c r="K19" s="140">
        <v>1797019</v>
      </c>
    </row>
    <row r="20" spans="1:11" x14ac:dyDescent="0.25">
      <c r="A20" s="5" t="s">
        <v>18</v>
      </c>
      <c r="B20" s="480">
        <f t="shared" si="0"/>
        <v>949999.33333333337</v>
      </c>
      <c r="C20" s="141">
        <v>20304740</v>
      </c>
      <c r="D20" s="142">
        <v>0</v>
      </c>
      <c r="E20" s="143">
        <v>0</v>
      </c>
      <c r="F20" s="144">
        <v>135000</v>
      </c>
      <c r="G20" s="145">
        <v>708497</v>
      </c>
      <c r="H20" s="146">
        <v>10000000</v>
      </c>
      <c r="I20" s="147">
        <v>0</v>
      </c>
      <c r="J20" s="148">
        <v>0</v>
      </c>
      <c r="K20" s="149">
        <v>2849998</v>
      </c>
    </row>
    <row r="21" spans="1:11" x14ac:dyDescent="0.25">
      <c r="A21" s="5" t="s">
        <v>19</v>
      </c>
      <c r="B21" s="480">
        <f t="shared" si="0"/>
        <v>45374.666666666664</v>
      </c>
      <c r="C21" s="150">
        <v>0</v>
      </c>
      <c r="D21" s="151">
        <v>0</v>
      </c>
      <c r="E21" s="152">
        <v>0</v>
      </c>
      <c r="F21" s="153">
        <v>0</v>
      </c>
      <c r="G21" s="154">
        <v>0</v>
      </c>
      <c r="H21" s="155">
        <v>0</v>
      </c>
      <c r="I21" s="156">
        <v>0</v>
      </c>
      <c r="J21" s="157">
        <v>56706</v>
      </c>
      <c r="K21" s="158">
        <v>79418</v>
      </c>
    </row>
    <row r="22" spans="1:11" x14ac:dyDescent="0.25">
      <c r="A22" s="5" t="s">
        <v>20</v>
      </c>
      <c r="B22" s="480">
        <f t="shared" si="0"/>
        <v>0</v>
      </c>
      <c r="C22" s="159">
        <v>1040411</v>
      </c>
      <c r="D22" s="160">
        <v>0</v>
      </c>
      <c r="E22" s="161">
        <v>0</v>
      </c>
      <c r="F22" s="162">
        <v>0</v>
      </c>
      <c r="G22" s="163">
        <v>0</v>
      </c>
      <c r="H22" s="164">
        <v>0</v>
      </c>
      <c r="I22" s="165">
        <v>0</v>
      </c>
      <c r="J22" s="166">
        <v>0</v>
      </c>
      <c r="K22" s="167">
        <v>0</v>
      </c>
    </row>
    <row r="23" spans="1:11" x14ac:dyDescent="0.25">
      <c r="A23" s="5" t="s">
        <v>21</v>
      </c>
      <c r="B23" s="480">
        <f t="shared" si="0"/>
        <v>12867109</v>
      </c>
      <c r="C23" s="168">
        <v>3150948</v>
      </c>
      <c r="D23" s="169">
        <v>7371306</v>
      </c>
      <c r="E23" s="170">
        <v>7136813</v>
      </c>
      <c r="F23" s="171">
        <v>4695084</v>
      </c>
      <c r="G23" s="172">
        <v>4793049</v>
      </c>
      <c r="H23" s="173">
        <v>4461800</v>
      </c>
      <c r="I23" s="174">
        <v>13390238</v>
      </c>
      <c r="J23" s="175">
        <v>13781476</v>
      </c>
      <c r="K23" s="176">
        <v>11429613</v>
      </c>
    </row>
    <row r="24" spans="1:11" x14ac:dyDescent="0.25">
      <c r="A24" s="5" t="s">
        <v>22</v>
      </c>
      <c r="B24" s="480">
        <f t="shared" si="0"/>
        <v>0</v>
      </c>
      <c r="C24" s="177">
        <v>0</v>
      </c>
      <c r="D24" s="178">
        <v>0</v>
      </c>
      <c r="E24" s="179">
        <v>0</v>
      </c>
      <c r="F24" s="180">
        <v>0</v>
      </c>
      <c r="G24" s="181">
        <v>0</v>
      </c>
      <c r="H24" s="182">
        <v>0</v>
      </c>
      <c r="I24" s="183">
        <v>0</v>
      </c>
      <c r="J24" s="184">
        <v>0</v>
      </c>
      <c r="K24" s="185">
        <v>0</v>
      </c>
    </row>
    <row r="25" spans="1:11" x14ac:dyDescent="0.25">
      <c r="A25" s="5" t="s">
        <v>23</v>
      </c>
      <c r="B25" s="480">
        <f t="shared" si="0"/>
        <v>4632921.333333333</v>
      </c>
      <c r="C25" s="186">
        <v>1187173</v>
      </c>
      <c r="D25" s="187">
        <v>349014</v>
      </c>
      <c r="E25" s="188">
        <v>1082201</v>
      </c>
      <c r="F25" s="189">
        <v>414740</v>
      </c>
      <c r="G25" s="190">
        <v>1115608</v>
      </c>
      <c r="H25" s="191">
        <v>1040000</v>
      </c>
      <c r="I25" s="192">
        <v>2210000</v>
      </c>
      <c r="J25" s="193">
        <v>266000</v>
      </c>
      <c r="K25" s="194">
        <v>11422764</v>
      </c>
    </row>
    <row r="26" spans="1:11" x14ac:dyDescent="0.25">
      <c r="A26" s="5" t="s">
        <v>24</v>
      </c>
      <c r="B26" s="480">
        <f t="shared" si="0"/>
        <v>22666666.666666668</v>
      </c>
      <c r="C26" s="195">
        <v>8801328</v>
      </c>
      <c r="D26" s="196">
        <v>17699478</v>
      </c>
      <c r="E26" s="197">
        <v>13611823</v>
      </c>
      <c r="F26" s="198">
        <v>17851235</v>
      </c>
      <c r="G26" s="199">
        <v>24603993</v>
      </c>
      <c r="H26" s="200">
        <v>26800000</v>
      </c>
      <c r="I26" s="201">
        <v>20500000</v>
      </c>
      <c r="J26" s="202">
        <v>23700000</v>
      </c>
      <c r="K26" s="203">
        <v>23800000</v>
      </c>
    </row>
    <row r="27" spans="1:11" x14ac:dyDescent="0.25">
      <c r="A27" s="5" t="s">
        <v>25</v>
      </c>
      <c r="B27" s="480">
        <f t="shared" si="0"/>
        <v>5410886.333333333</v>
      </c>
      <c r="C27" s="204">
        <v>2208037</v>
      </c>
      <c r="D27" s="205">
        <v>2130489</v>
      </c>
      <c r="E27" s="206">
        <v>2045865</v>
      </c>
      <c r="F27" s="207">
        <v>2990371</v>
      </c>
      <c r="G27" s="208">
        <v>3559104</v>
      </c>
      <c r="H27" s="209">
        <v>4081553</v>
      </c>
      <c r="I27" s="210">
        <v>5249751</v>
      </c>
      <c r="J27" s="211">
        <v>5979649</v>
      </c>
      <c r="K27" s="212">
        <v>5003259</v>
      </c>
    </row>
    <row r="28" spans="1:11" x14ac:dyDescent="0.25">
      <c r="A28" s="5" t="s">
        <v>26</v>
      </c>
      <c r="B28" s="480">
        <f t="shared" si="0"/>
        <v>752285.66666666663</v>
      </c>
      <c r="C28" s="213">
        <v>0</v>
      </c>
      <c r="D28" s="214">
        <v>0</v>
      </c>
      <c r="E28" s="215">
        <v>0</v>
      </c>
      <c r="F28" s="216">
        <v>0</v>
      </c>
      <c r="G28" s="217">
        <v>0</v>
      </c>
      <c r="H28" s="218">
        <v>0</v>
      </c>
      <c r="I28" s="219">
        <v>0</v>
      </c>
      <c r="J28" s="220">
        <v>2122805</v>
      </c>
      <c r="K28" s="221">
        <v>134052</v>
      </c>
    </row>
    <row r="29" spans="1:11" x14ac:dyDescent="0.25">
      <c r="A29" s="5" t="s">
        <v>27</v>
      </c>
      <c r="B29" s="480">
        <f t="shared" si="0"/>
        <v>852323.33333333337</v>
      </c>
      <c r="C29" s="222">
        <v>0</v>
      </c>
      <c r="D29" s="223">
        <v>0</v>
      </c>
      <c r="E29" s="224">
        <v>0</v>
      </c>
      <c r="F29" s="225">
        <v>0</v>
      </c>
      <c r="G29" s="226">
        <v>0</v>
      </c>
      <c r="H29" s="227">
        <v>2500000</v>
      </c>
      <c r="I29" s="228">
        <v>2500000</v>
      </c>
      <c r="J29" s="229">
        <v>56970</v>
      </c>
      <c r="K29" s="230">
        <v>0</v>
      </c>
    </row>
    <row r="30" spans="1:11" x14ac:dyDescent="0.25">
      <c r="A30" s="5" t="s">
        <v>28</v>
      </c>
      <c r="B30" s="480">
        <f t="shared" si="0"/>
        <v>0</v>
      </c>
      <c r="C30" s="231">
        <v>0</v>
      </c>
      <c r="D30" s="232">
        <v>0</v>
      </c>
      <c r="E30" s="233">
        <v>0</v>
      </c>
      <c r="F30" s="234">
        <v>0</v>
      </c>
      <c r="G30" s="235">
        <v>0</v>
      </c>
      <c r="H30" s="236">
        <v>0</v>
      </c>
      <c r="I30" s="237">
        <v>0</v>
      </c>
      <c r="J30" s="238">
        <v>0</v>
      </c>
      <c r="K30" s="239">
        <v>0</v>
      </c>
    </row>
    <row r="31" spans="1:11" x14ac:dyDescent="0.25">
      <c r="A31" s="5" t="s">
        <v>29</v>
      </c>
      <c r="B31" s="480">
        <f t="shared" si="0"/>
        <v>44198.333333333336</v>
      </c>
      <c r="C31" s="240">
        <v>0</v>
      </c>
      <c r="D31" s="241">
        <v>0</v>
      </c>
      <c r="E31" s="242">
        <v>0</v>
      </c>
      <c r="F31" s="243">
        <v>0</v>
      </c>
      <c r="G31" s="244">
        <v>0</v>
      </c>
      <c r="H31" s="245">
        <v>21534</v>
      </c>
      <c r="I31" s="246">
        <v>48741</v>
      </c>
      <c r="J31" s="247">
        <v>26867</v>
      </c>
      <c r="K31" s="248">
        <v>56987</v>
      </c>
    </row>
    <row r="32" spans="1:11" x14ac:dyDescent="0.25">
      <c r="A32" s="5" t="s">
        <v>30</v>
      </c>
      <c r="B32" s="480">
        <f t="shared" si="0"/>
        <v>507625</v>
      </c>
      <c r="C32" s="249">
        <v>822627</v>
      </c>
      <c r="D32" s="250">
        <v>822299</v>
      </c>
      <c r="E32" s="251">
        <v>848774</v>
      </c>
      <c r="F32" s="252">
        <v>202778</v>
      </c>
      <c r="G32" s="253">
        <v>39483</v>
      </c>
      <c r="H32" s="254">
        <v>577157</v>
      </c>
      <c r="I32" s="255">
        <v>642384</v>
      </c>
      <c r="J32" s="256">
        <v>389076</v>
      </c>
      <c r="K32" s="257">
        <v>491415</v>
      </c>
    </row>
    <row r="33" spans="1:11" x14ac:dyDescent="0.25">
      <c r="A33" s="5" t="s">
        <v>31</v>
      </c>
      <c r="B33" s="480">
        <f t="shared" si="0"/>
        <v>17957266.333333332</v>
      </c>
      <c r="C33" s="258">
        <v>15035043</v>
      </c>
      <c r="D33" s="259">
        <v>15097864</v>
      </c>
      <c r="E33" s="260">
        <v>15548482</v>
      </c>
      <c r="F33" s="261">
        <v>16056068</v>
      </c>
      <c r="G33" s="262">
        <v>16245250</v>
      </c>
      <c r="H33" s="263">
        <v>18200000</v>
      </c>
      <c r="I33" s="264">
        <v>17312977</v>
      </c>
      <c r="J33" s="265">
        <v>18084908</v>
      </c>
      <c r="K33" s="266">
        <v>18473914</v>
      </c>
    </row>
    <row r="34" spans="1:11" x14ac:dyDescent="0.25">
      <c r="A34" s="5" t="s">
        <v>32</v>
      </c>
      <c r="B34" s="480">
        <f t="shared" si="0"/>
        <v>0</v>
      </c>
      <c r="C34" s="267">
        <v>0</v>
      </c>
      <c r="D34" s="268">
        <v>0</v>
      </c>
      <c r="E34" s="269">
        <v>0</v>
      </c>
      <c r="F34" s="270">
        <v>0</v>
      </c>
      <c r="G34" s="271">
        <v>0</v>
      </c>
      <c r="H34" s="272">
        <v>0</v>
      </c>
      <c r="I34" s="273">
        <v>0</v>
      </c>
      <c r="J34" s="274">
        <v>0</v>
      </c>
      <c r="K34" s="275">
        <v>0</v>
      </c>
    </row>
    <row r="35" spans="1:11" x14ac:dyDescent="0.25">
      <c r="A35" s="5" t="s">
        <v>33</v>
      </c>
      <c r="B35" s="480">
        <f t="shared" si="0"/>
        <v>0</v>
      </c>
      <c r="C35" s="276">
        <v>0</v>
      </c>
      <c r="D35" s="277">
        <v>0</v>
      </c>
      <c r="E35" s="278">
        <v>0</v>
      </c>
      <c r="F35" s="279">
        <v>0</v>
      </c>
      <c r="G35" s="280">
        <v>0</v>
      </c>
      <c r="H35" s="281">
        <v>0</v>
      </c>
      <c r="I35" s="282">
        <v>0</v>
      </c>
      <c r="J35" s="283">
        <v>0</v>
      </c>
      <c r="K35" s="284">
        <v>0</v>
      </c>
    </row>
    <row r="36" spans="1:11" x14ac:dyDescent="0.25">
      <c r="A36" s="5" t="s">
        <v>34</v>
      </c>
      <c r="B36" s="480">
        <f t="shared" si="0"/>
        <v>26322259</v>
      </c>
      <c r="C36" s="285">
        <v>17709498</v>
      </c>
      <c r="D36" s="286">
        <v>26514169</v>
      </c>
      <c r="E36" s="287">
        <v>20337742</v>
      </c>
      <c r="F36" s="288">
        <v>23299300</v>
      </c>
      <c r="G36" s="289">
        <v>27235551</v>
      </c>
      <c r="H36" s="290">
        <v>23534704</v>
      </c>
      <c r="I36" s="291">
        <v>27235340</v>
      </c>
      <c r="J36" s="292">
        <v>23477042</v>
      </c>
      <c r="K36" s="293">
        <v>28254395</v>
      </c>
    </row>
    <row r="37" spans="1:11" x14ac:dyDescent="0.25">
      <c r="A37" s="5" t="s">
        <v>35</v>
      </c>
      <c r="B37" s="480">
        <f t="shared" si="0"/>
        <v>16666.666666666668</v>
      </c>
      <c r="C37" s="294">
        <v>0</v>
      </c>
      <c r="D37" s="295">
        <v>0</v>
      </c>
      <c r="E37" s="296">
        <v>0</v>
      </c>
      <c r="F37" s="297">
        <v>0</v>
      </c>
      <c r="G37" s="298">
        <v>0</v>
      </c>
      <c r="H37" s="299">
        <v>15000</v>
      </c>
      <c r="I37" s="300">
        <v>25000</v>
      </c>
      <c r="J37" s="301">
        <v>25000</v>
      </c>
      <c r="K37" s="302">
        <v>0</v>
      </c>
    </row>
    <row r="38" spans="1:11" x14ac:dyDescent="0.25">
      <c r="A38" s="5" t="s">
        <v>36</v>
      </c>
      <c r="B38" s="480">
        <f t="shared" si="0"/>
        <v>266107923</v>
      </c>
      <c r="C38" s="303">
        <v>280837508</v>
      </c>
      <c r="D38" s="304">
        <v>283069421</v>
      </c>
      <c r="E38" s="305">
        <v>282851404</v>
      </c>
      <c r="F38" s="306">
        <v>277519794</v>
      </c>
      <c r="G38" s="307">
        <v>270756889</v>
      </c>
      <c r="H38" s="308">
        <v>256559541</v>
      </c>
      <c r="I38" s="309">
        <v>243968723</v>
      </c>
      <c r="J38" s="310">
        <v>269492703</v>
      </c>
      <c r="K38" s="311">
        <v>284862343</v>
      </c>
    </row>
    <row r="39" spans="1:11" x14ac:dyDescent="0.25">
      <c r="A39" s="5" t="s">
        <v>37</v>
      </c>
      <c r="B39" s="480">
        <f t="shared" si="0"/>
        <v>8897046.333333334</v>
      </c>
      <c r="C39" s="312">
        <v>0</v>
      </c>
      <c r="D39" s="313">
        <v>50000</v>
      </c>
      <c r="E39" s="314">
        <v>50000</v>
      </c>
      <c r="F39" s="315">
        <v>0</v>
      </c>
      <c r="G39" s="316">
        <v>0</v>
      </c>
      <c r="H39" s="317">
        <v>0</v>
      </c>
      <c r="I39" s="318">
        <v>7966618</v>
      </c>
      <c r="J39" s="319">
        <v>6899677</v>
      </c>
      <c r="K39" s="320">
        <v>11824844</v>
      </c>
    </row>
    <row r="40" spans="1:11" x14ac:dyDescent="0.25">
      <c r="A40" s="5" t="s">
        <v>38</v>
      </c>
      <c r="B40" s="480">
        <f t="shared" si="0"/>
        <v>0</v>
      </c>
      <c r="C40" s="321">
        <v>100000</v>
      </c>
      <c r="D40" s="322">
        <v>0</v>
      </c>
      <c r="E40" s="323">
        <v>0</v>
      </c>
      <c r="F40" s="324">
        <v>0</v>
      </c>
      <c r="G40" s="325">
        <v>0</v>
      </c>
      <c r="H40" s="326">
        <v>0</v>
      </c>
      <c r="I40" s="327">
        <v>0</v>
      </c>
      <c r="J40" s="328">
        <v>0</v>
      </c>
      <c r="K40" s="329">
        <v>0</v>
      </c>
    </row>
    <row r="41" spans="1:11" x14ac:dyDescent="0.25">
      <c r="A41" s="5" t="s">
        <v>39</v>
      </c>
      <c r="B41" s="480">
        <f t="shared" si="0"/>
        <v>5496200</v>
      </c>
      <c r="C41" s="330">
        <v>41320535</v>
      </c>
      <c r="D41" s="331">
        <v>19731000</v>
      </c>
      <c r="E41" s="332">
        <v>13231000</v>
      </c>
      <c r="F41" s="333">
        <v>12112168</v>
      </c>
      <c r="G41" s="334">
        <v>9039545</v>
      </c>
      <c r="H41" s="335">
        <v>4508615</v>
      </c>
      <c r="I41" s="336">
        <v>3246554</v>
      </c>
      <c r="J41" s="337">
        <v>7565421</v>
      </c>
      <c r="K41" s="338">
        <v>5676625</v>
      </c>
    </row>
    <row r="42" spans="1:11" x14ac:dyDescent="0.25">
      <c r="A42" s="5" t="s">
        <v>40</v>
      </c>
      <c r="B42" s="480">
        <f t="shared" si="0"/>
        <v>15728165.666666666</v>
      </c>
      <c r="C42" s="339">
        <v>5796835</v>
      </c>
      <c r="D42" s="340">
        <v>5049251</v>
      </c>
      <c r="E42" s="341">
        <v>5478209</v>
      </c>
      <c r="F42" s="342">
        <v>12107346</v>
      </c>
      <c r="G42" s="343">
        <v>14185074</v>
      </c>
      <c r="H42" s="344">
        <v>14455147</v>
      </c>
      <c r="I42" s="345">
        <v>14970721</v>
      </c>
      <c r="J42" s="346">
        <v>15661166</v>
      </c>
      <c r="K42" s="347">
        <v>16552610</v>
      </c>
    </row>
    <row r="43" spans="1:11" x14ac:dyDescent="0.25">
      <c r="A43" s="5" t="s">
        <v>41</v>
      </c>
      <c r="B43" s="480">
        <f t="shared" si="0"/>
        <v>4390649</v>
      </c>
      <c r="C43" s="348">
        <v>0</v>
      </c>
      <c r="D43" s="349">
        <v>0</v>
      </c>
      <c r="E43" s="350">
        <v>0</v>
      </c>
      <c r="F43" s="351">
        <v>0</v>
      </c>
      <c r="G43" s="352">
        <v>0</v>
      </c>
      <c r="H43" s="353">
        <v>1000000</v>
      </c>
      <c r="I43" s="354">
        <v>1000000</v>
      </c>
      <c r="J43" s="355">
        <v>2000000</v>
      </c>
      <c r="K43" s="356">
        <v>10171947</v>
      </c>
    </row>
    <row r="44" spans="1:11" x14ac:dyDescent="0.25">
      <c r="A44" s="5" t="s">
        <v>42</v>
      </c>
      <c r="B44" s="480">
        <f t="shared" si="0"/>
        <v>50459192</v>
      </c>
      <c r="C44" s="357">
        <v>66341905</v>
      </c>
      <c r="D44" s="358">
        <v>70998595</v>
      </c>
      <c r="E44" s="359">
        <v>59182594</v>
      </c>
      <c r="F44" s="360">
        <v>56902179</v>
      </c>
      <c r="G44" s="361">
        <v>44055514</v>
      </c>
      <c r="H44" s="362">
        <v>11421718</v>
      </c>
      <c r="I44" s="363">
        <v>52398628</v>
      </c>
      <c r="J44" s="364">
        <v>51364919</v>
      </c>
      <c r="K44" s="365">
        <v>47614029</v>
      </c>
    </row>
    <row r="45" spans="1:11" x14ac:dyDescent="0.25">
      <c r="A45" s="5" t="s">
        <v>43</v>
      </c>
      <c r="B45" s="480">
        <f t="shared" si="0"/>
        <v>279515.66666666669</v>
      </c>
      <c r="C45" s="366">
        <v>984944</v>
      </c>
      <c r="D45" s="367">
        <v>776356</v>
      </c>
      <c r="E45" s="368">
        <v>912363</v>
      </c>
      <c r="F45" s="369">
        <v>400000</v>
      </c>
      <c r="G45" s="370">
        <v>0</v>
      </c>
      <c r="H45" s="371">
        <v>305066</v>
      </c>
      <c r="I45" s="372">
        <v>179946</v>
      </c>
      <c r="J45" s="373">
        <v>307601</v>
      </c>
      <c r="K45" s="374">
        <v>351000</v>
      </c>
    </row>
    <row r="46" spans="1:11" x14ac:dyDescent="0.25">
      <c r="A46" s="5" t="s">
        <v>44</v>
      </c>
      <c r="B46" s="480">
        <f t="shared" si="0"/>
        <v>788284.33333333337</v>
      </c>
      <c r="C46" s="375">
        <v>0</v>
      </c>
      <c r="D46" s="376">
        <v>1151294</v>
      </c>
      <c r="E46" s="377">
        <v>1794228</v>
      </c>
      <c r="F46" s="378">
        <v>1444209</v>
      </c>
      <c r="G46" s="379">
        <v>1176021</v>
      </c>
      <c r="H46" s="380">
        <v>461758</v>
      </c>
      <c r="I46" s="381">
        <v>152441</v>
      </c>
      <c r="J46" s="382">
        <v>140504</v>
      </c>
      <c r="K46" s="383">
        <v>2071908</v>
      </c>
    </row>
    <row r="47" spans="1:11" x14ac:dyDescent="0.25">
      <c r="A47" s="5" t="s">
        <v>45</v>
      </c>
      <c r="B47" s="480">
        <f t="shared" si="0"/>
        <v>0</v>
      </c>
      <c r="C47" s="384">
        <v>0</v>
      </c>
      <c r="D47" s="385">
        <v>0</v>
      </c>
      <c r="E47" s="386">
        <v>0</v>
      </c>
      <c r="F47" s="387">
        <v>0</v>
      </c>
      <c r="G47" s="388">
        <v>0</v>
      </c>
      <c r="H47" s="389">
        <v>0</v>
      </c>
      <c r="I47" s="390">
        <v>0</v>
      </c>
      <c r="J47" s="391">
        <v>0</v>
      </c>
      <c r="K47" s="392">
        <v>0</v>
      </c>
    </row>
    <row r="48" spans="1:11" x14ac:dyDescent="0.25">
      <c r="A48" s="5" t="s">
        <v>46</v>
      </c>
      <c r="B48" s="480">
        <f t="shared" si="0"/>
        <v>0</v>
      </c>
      <c r="C48" s="393">
        <v>0</v>
      </c>
      <c r="D48" s="394">
        <v>0</v>
      </c>
      <c r="E48" s="395">
        <v>0</v>
      </c>
      <c r="F48" s="396">
        <v>0</v>
      </c>
      <c r="G48" s="397">
        <v>0</v>
      </c>
      <c r="H48" s="398">
        <v>0</v>
      </c>
      <c r="I48" s="399">
        <v>0</v>
      </c>
      <c r="J48" s="400">
        <v>0</v>
      </c>
      <c r="K48" s="401">
        <v>0</v>
      </c>
    </row>
    <row r="49" spans="1:11" x14ac:dyDescent="0.25">
      <c r="A49" s="5" t="s">
        <v>47</v>
      </c>
      <c r="B49" s="480">
        <f t="shared" si="0"/>
        <v>204462946</v>
      </c>
      <c r="C49" s="402">
        <v>123000</v>
      </c>
      <c r="D49" s="403">
        <v>123000</v>
      </c>
      <c r="E49" s="404">
        <v>15838498</v>
      </c>
      <c r="F49" s="405">
        <v>115648847</v>
      </c>
      <c r="G49" s="406">
        <v>155001396</v>
      </c>
      <c r="H49" s="407">
        <v>131883911</v>
      </c>
      <c r="I49" s="408">
        <v>149991410</v>
      </c>
      <c r="J49" s="409">
        <v>212222958</v>
      </c>
      <c r="K49" s="410">
        <v>251174470</v>
      </c>
    </row>
    <row r="50" spans="1:11" x14ac:dyDescent="0.25">
      <c r="A50" s="5" t="s">
        <v>48</v>
      </c>
      <c r="B50" s="480">
        <f t="shared" si="0"/>
        <v>6563268.666666667</v>
      </c>
      <c r="C50" s="411">
        <v>10409824</v>
      </c>
      <c r="D50" s="412">
        <v>12853867</v>
      </c>
      <c r="E50" s="413">
        <v>14602894</v>
      </c>
      <c r="F50" s="414">
        <v>18745639</v>
      </c>
      <c r="G50" s="415">
        <v>24346306</v>
      </c>
      <c r="H50" s="416">
        <v>8226438</v>
      </c>
      <c r="I50" s="417">
        <v>8531383</v>
      </c>
      <c r="J50" s="418">
        <v>4418669</v>
      </c>
      <c r="K50" s="419">
        <v>6739754</v>
      </c>
    </row>
    <row r="51" spans="1:11" x14ac:dyDescent="0.25">
      <c r="A51" s="5" t="s">
        <v>49</v>
      </c>
      <c r="B51" s="480">
        <f t="shared" si="0"/>
        <v>185936</v>
      </c>
      <c r="C51" s="420">
        <v>0</v>
      </c>
      <c r="D51" s="421">
        <v>132198</v>
      </c>
      <c r="E51" s="422">
        <v>190117</v>
      </c>
      <c r="F51" s="423">
        <v>160853</v>
      </c>
      <c r="G51" s="424">
        <v>170780</v>
      </c>
      <c r="H51" s="425">
        <v>170047</v>
      </c>
      <c r="I51" s="426">
        <v>252706</v>
      </c>
      <c r="J51" s="427">
        <v>139055</v>
      </c>
      <c r="K51" s="428">
        <v>166047</v>
      </c>
    </row>
    <row r="52" spans="1:11" x14ac:dyDescent="0.25">
      <c r="A52" s="5" t="s">
        <v>50</v>
      </c>
      <c r="B52" s="480">
        <f t="shared" si="0"/>
        <v>4346542.333333333</v>
      </c>
      <c r="C52" s="429">
        <v>1560000</v>
      </c>
      <c r="D52" s="430">
        <v>611496</v>
      </c>
      <c r="E52" s="431">
        <v>4370815</v>
      </c>
      <c r="F52" s="432">
        <v>4273179</v>
      </c>
      <c r="G52" s="433">
        <v>1806000</v>
      </c>
      <c r="H52" s="434">
        <v>6113236</v>
      </c>
      <c r="I52" s="435">
        <v>6250104</v>
      </c>
      <c r="J52" s="436">
        <v>3723667</v>
      </c>
      <c r="K52" s="437">
        <v>3065856</v>
      </c>
    </row>
    <row r="53" spans="1:11" x14ac:dyDescent="0.25">
      <c r="A53" s="5" t="s">
        <v>51</v>
      </c>
      <c r="B53" s="480">
        <f t="shared" si="0"/>
        <v>2788057</v>
      </c>
      <c r="C53" s="438">
        <v>2418730</v>
      </c>
      <c r="D53" s="439">
        <v>13547879</v>
      </c>
      <c r="E53" s="440">
        <v>20997880</v>
      </c>
      <c r="F53" s="441">
        <v>22801588</v>
      </c>
      <c r="G53" s="442">
        <v>19586521</v>
      </c>
      <c r="H53" s="443">
        <v>11904246</v>
      </c>
      <c r="I53" s="444">
        <v>8364171</v>
      </c>
      <c r="J53" s="445">
        <v>0</v>
      </c>
      <c r="K53" s="446">
        <v>0</v>
      </c>
    </row>
    <row r="54" spans="1:11" x14ac:dyDescent="0.25">
      <c r="A54" s="5" t="s">
        <v>52</v>
      </c>
      <c r="B54" s="480">
        <f t="shared" si="0"/>
        <v>546144.66666666663</v>
      </c>
      <c r="C54" s="447">
        <v>0</v>
      </c>
      <c r="D54" s="448">
        <v>0</v>
      </c>
      <c r="E54" s="449">
        <v>0</v>
      </c>
      <c r="F54" s="450">
        <v>0</v>
      </c>
      <c r="G54" s="451">
        <v>0</v>
      </c>
      <c r="H54" s="452">
        <v>179292</v>
      </c>
      <c r="I54" s="453">
        <v>179280</v>
      </c>
      <c r="J54" s="454">
        <v>566871</v>
      </c>
      <c r="K54" s="455">
        <v>892283</v>
      </c>
    </row>
    <row r="55" spans="1:11" x14ac:dyDescent="0.25">
      <c r="A55" s="5" t="s">
        <v>53</v>
      </c>
      <c r="B55" s="480">
        <f t="shared" si="0"/>
        <v>863333.33333333337</v>
      </c>
      <c r="C55" s="456">
        <v>3373000</v>
      </c>
      <c r="D55" s="457">
        <v>550000</v>
      </c>
      <c r="E55" s="458">
        <v>1248895</v>
      </c>
      <c r="F55" s="459">
        <v>1517450</v>
      </c>
      <c r="G55" s="460">
        <v>2560000</v>
      </c>
      <c r="H55" s="461">
        <v>840000</v>
      </c>
      <c r="I55" s="462">
        <v>840000</v>
      </c>
      <c r="J55" s="463">
        <v>1000000</v>
      </c>
      <c r="K55" s="464">
        <v>750000</v>
      </c>
    </row>
    <row r="56" spans="1:11" x14ac:dyDescent="0.25">
      <c r="A56" s="5" t="s">
        <v>54</v>
      </c>
      <c r="B56" s="480">
        <f t="shared" si="0"/>
        <v>0</v>
      </c>
      <c r="C56" s="465">
        <v>0</v>
      </c>
      <c r="D56" s="466">
        <v>0</v>
      </c>
      <c r="E56" s="467">
        <v>0</v>
      </c>
      <c r="F56" s="468">
        <v>0</v>
      </c>
      <c r="G56" s="469">
        <v>0</v>
      </c>
      <c r="H56" s="470">
        <v>0</v>
      </c>
      <c r="I56" s="471">
        <v>0</v>
      </c>
      <c r="J56" s="472">
        <v>0</v>
      </c>
      <c r="K56" s="473">
        <v>0</v>
      </c>
    </row>
    <row r="57" spans="1:11" ht="17.25" x14ac:dyDescent="0.25">
      <c r="A57" s="4" t="s">
        <v>55</v>
      </c>
      <c r="B57" s="480">
        <f t="shared" si="0"/>
        <v>3123280</v>
      </c>
      <c r="C57" s="474">
        <v>6599988</v>
      </c>
      <c r="D57" s="475">
        <v>3050000</v>
      </c>
      <c r="E57" s="476">
        <v>3250000</v>
      </c>
      <c r="F57" s="477">
        <v>6259429</v>
      </c>
      <c r="G57" s="478">
        <v>5695724</v>
      </c>
      <c r="H57" s="479">
        <v>4036171</v>
      </c>
      <c r="I57" s="480">
        <v>3123280</v>
      </c>
      <c r="J57" s="481" t="s">
        <v>56</v>
      </c>
      <c r="K57" s="482" t="s">
        <v>56</v>
      </c>
    </row>
    <row r="59" spans="1:11" ht="15" customHeight="1" x14ac:dyDescent="0.25">
      <c r="A59" s="492" t="s">
        <v>57</v>
      </c>
      <c r="B59" s="492"/>
      <c r="C59" s="493"/>
      <c r="D59" s="493"/>
      <c r="E59" s="493"/>
      <c r="F59" s="493"/>
      <c r="G59" s="493"/>
      <c r="H59" s="493"/>
      <c r="I59" s="493"/>
      <c r="J59" s="493"/>
    </row>
    <row r="60" spans="1:11" ht="15" customHeight="1" x14ac:dyDescent="0.25">
      <c r="A60" s="492" t="s">
        <v>58</v>
      </c>
      <c r="B60" s="492"/>
      <c r="C60" s="493"/>
      <c r="D60" s="493"/>
      <c r="E60" s="493"/>
      <c r="F60" s="493"/>
      <c r="G60" s="493"/>
      <c r="H60" s="493"/>
      <c r="I60" s="493"/>
      <c r="J60" s="493"/>
    </row>
    <row r="61" spans="1:11" ht="15" customHeight="1" x14ac:dyDescent="0.25">
      <c r="A61" s="492" t="s">
        <v>59</v>
      </c>
      <c r="B61" s="492"/>
      <c r="C61" s="493"/>
      <c r="D61" s="493"/>
      <c r="E61" s="493"/>
      <c r="F61" s="493"/>
      <c r="G61" s="493"/>
      <c r="H61" s="493"/>
      <c r="I61" s="493"/>
      <c r="J61" s="493"/>
    </row>
    <row r="62" spans="1:11" ht="30" customHeight="1" x14ac:dyDescent="0.25">
      <c r="A62" s="492" t="s">
        <v>60</v>
      </c>
      <c r="B62" s="492"/>
      <c r="C62" s="493"/>
      <c r="D62" s="493"/>
      <c r="E62" s="493"/>
      <c r="F62" s="493"/>
      <c r="G62" s="493"/>
      <c r="H62" s="493"/>
      <c r="I62" s="493"/>
      <c r="J62" s="493"/>
    </row>
    <row r="63" spans="1:11" ht="15" customHeight="1" x14ac:dyDescent="0.25">
      <c r="A63" s="492" t="s">
        <v>61</v>
      </c>
      <c r="B63" s="492"/>
      <c r="C63" s="493"/>
      <c r="D63" s="493"/>
      <c r="E63" s="493"/>
      <c r="F63" s="493"/>
      <c r="G63" s="493"/>
      <c r="H63" s="493"/>
      <c r="I63" s="493"/>
      <c r="J63" s="493"/>
    </row>
  </sheetData>
  <mergeCells count="5">
    <mergeCell ref="A59:J59"/>
    <mergeCell ref="A60:J60"/>
    <mergeCell ref="A61:J61"/>
    <mergeCell ref="A62:J62"/>
    <mergeCell ref="A63:J6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3"/>
  <sheetViews>
    <sheetView workbookViewId="0">
      <selection activeCell="G1" sqref="F1:G1048576"/>
    </sheetView>
  </sheetViews>
  <sheetFormatPr defaultRowHeight="15" x14ac:dyDescent="0.25"/>
  <cols>
    <col min="1" max="1" width="9.140625" style="491"/>
    <col min="2" max="3" width="16.85546875" style="491" bestFit="1" customWidth="1"/>
    <col min="4" max="4" width="9.140625" style="491"/>
    <col min="5" max="5" width="16.85546875" style="491" bestFit="1" customWidth="1"/>
    <col min="6" max="7" width="9.140625" style="488"/>
  </cols>
  <sheetData>
    <row r="1" spans="1:7" ht="60" x14ac:dyDescent="0.25">
      <c r="A1" s="490" t="s">
        <v>2</v>
      </c>
      <c r="B1" s="490" t="s">
        <v>73</v>
      </c>
      <c r="C1" s="490" t="s">
        <v>72</v>
      </c>
      <c r="D1" s="490" t="s">
        <v>71</v>
      </c>
      <c r="E1" s="490" t="s">
        <v>74</v>
      </c>
      <c r="F1" s="494" t="s">
        <v>68</v>
      </c>
      <c r="G1" s="494" t="s">
        <v>69</v>
      </c>
    </row>
    <row r="2" spans="1:7" x14ac:dyDescent="0.25">
      <c r="A2" s="491" t="s">
        <v>4</v>
      </c>
      <c r="B2" s="491">
        <v>16392753</v>
      </c>
      <c r="C2" s="491">
        <v>25018058.333333332</v>
      </c>
      <c r="D2" s="491">
        <v>52.616575954834019</v>
      </c>
      <c r="E2" s="491">
        <v>943200</v>
      </c>
      <c r="F2" s="488">
        <v>3.7700767478957703E-2</v>
      </c>
      <c r="G2" s="488">
        <v>0.96229923252104232</v>
      </c>
    </row>
    <row r="3" spans="1:7" x14ac:dyDescent="0.25">
      <c r="A3" s="491" t="s">
        <v>5</v>
      </c>
      <c r="B3" s="491">
        <v>8063001</v>
      </c>
      <c r="C3" s="491">
        <v>10176316</v>
      </c>
      <c r="D3" s="491">
        <v>26.210030235640552</v>
      </c>
      <c r="E3" s="491">
        <v>840665</v>
      </c>
      <c r="F3" s="488">
        <v>8.260995432924842E-2</v>
      </c>
      <c r="G3" s="488">
        <v>0.91739004567075155</v>
      </c>
    </row>
    <row r="4" spans="1:7" x14ac:dyDescent="0.25">
      <c r="A4" s="491" t="s">
        <v>6</v>
      </c>
      <c r="B4" s="491">
        <v>23147004.666666668</v>
      </c>
      <c r="C4" s="491">
        <v>14876937.333333334</v>
      </c>
      <c r="D4" s="491">
        <v>-35.728455808551409</v>
      </c>
      <c r="E4" s="491">
        <v>8229438</v>
      </c>
      <c r="F4" s="488">
        <v>0.55316748438276231</v>
      </c>
      <c r="G4" s="488">
        <v>0.44683251561723769</v>
      </c>
    </row>
    <row r="5" spans="1:7" x14ac:dyDescent="0.25">
      <c r="A5" s="491" t="s">
        <v>7</v>
      </c>
      <c r="B5" s="491">
        <v>15677408</v>
      </c>
      <c r="C5" s="491">
        <v>16592371</v>
      </c>
      <c r="D5" s="491">
        <v>5.8361879718892302</v>
      </c>
      <c r="E5" s="491">
        <v>1805062.3333333333</v>
      </c>
      <c r="F5" s="488">
        <v>0.10878869170255012</v>
      </c>
      <c r="G5" s="488">
        <v>0.89121130829744988</v>
      </c>
    </row>
    <row r="6" spans="1:7" x14ac:dyDescent="0.25">
      <c r="A6" s="491" t="s">
        <v>8</v>
      </c>
      <c r="B6" s="491">
        <v>368207893</v>
      </c>
      <c r="C6" s="491">
        <v>551802503.66666663</v>
      </c>
      <c r="D6" s="491">
        <v>49.861671668908691</v>
      </c>
      <c r="E6" s="491">
        <v>207984963</v>
      </c>
      <c r="F6" s="488">
        <v>0.37691920862620759</v>
      </c>
      <c r="G6" s="488">
        <v>0.62308079137379235</v>
      </c>
    </row>
    <row r="7" spans="1:7" x14ac:dyDescent="0.25">
      <c r="A7" s="491" t="s">
        <v>9</v>
      </c>
      <c r="B7" s="491">
        <v>15048693.666666666</v>
      </c>
      <c r="C7" s="491">
        <v>19514765.333333332</v>
      </c>
      <c r="D7" s="491">
        <v>29.677470786445447</v>
      </c>
      <c r="E7" s="491">
        <v>3665769.3333333335</v>
      </c>
      <c r="F7" s="488">
        <v>0.18784593464066937</v>
      </c>
      <c r="G7" s="488">
        <v>0.81215406535933066</v>
      </c>
    </row>
    <row r="8" spans="1:7" x14ac:dyDescent="0.25">
      <c r="A8" s="491" t="s">
        <v>10</v>
      </c>
      <c r="B8" s="491">
        <v>42815378.333333336</v>
      </c>
      <c r="C8" s="491">
        <v>52971083.666666664</v>
      </c>
      <c r="D8" s="491">
        <v>23.719760816469865</v>
      </c>
      <c r="E8" s="491">
        <v>27441732.333333332</v>
      </c>
      <c r="F8" s="488">
        <v>0.51805117875286566</v>
      </c>
      <c r="G8" s="488">
        <v>0.48194882124713434</v>
      </c>
    </row>
    <row r="9" spans="1:7" x14ac:dyDescent="0.25">
      <c r="A9" s="491" t="s">
        <v>11</v>
      </c>
      <c r="B9" s="491">
        <v>3869576.3333333335</v>
      </c>
      <c r="C9" s="491">
        <v>2720485.3333333335</v>
      </c>
      <c r="D9" s="491">
        <v>-29.695524807237728</v>
      </c>
      <c r="E9" s="491">
        <v>0</v>
      </c>
      <c r="F9" s="488">
        <v>0</v>
      </c>
      <c r="G9" s="488">
        <v>1</v>
      </c>
    </row>
    <row r="10" spans="1:7" x14ac:dyDescent="0.25">
      <c r="A10" s="491" t="s">
        <v>12</v>
      </c>
      <c r="B10" s="491">
        <v>2334506</v>
      </c>
      <c r="C10" s="491">
        <v>3666710.6666666665</v>
      </c>
      <c r="D10" s="491">
        <v>57.065806070606214</v>
      </c>
      <c r="E10" s="491">
        <v>502395.66666666669</v>
      </c>
      <c r="F10" s="488">
        <v>0.13701535581573021</v>
      </c>
      <c r="G10" s="488">
        <v>0.86298464418426979</v>
      </c>
    </row>
    <row r="11" spans="1:7" x14ac:dyDescent="0.25">
      <c r="A11" s="491" t="s">
        <v>14</v>
      </c>
      <c r="B11" s="491">
        <v>12431493</v>
      </c>
      <c r="C11" s="491">
        <v>12396492</v>
      </c>
      <c r="D11" s="491">
        <v>-0.28155105746349213</v>
      </c>
      <c r="E11" s="491">
        <v>0</v>
      </c>
      <c r="F11" s="488">
        <v>0</v>
      </c>
      <c r="G11" s="488">
        <v>1</v>
      </c>
    </row>
    <row r="12" spans="1:7" x14ac:dyDescent="0.25">
      <c r="A12" s="491" t="s">
        <v>15</v>
      </c>
      <c r="B12" s="491">
        <v>12455256.333333334</v>
      </c>
      <c r="C12" s="491">
        <v>13656011</v>
      </c>
      <c r="D12" s="491">
        <v>9.6405456020455453</v>
      </c>
      <c r="E12" s="491">
        <v>0</v>
      </c>
      <c r="F12" s="488">
        <v>0</v>
      </c>
      <c r="G12" s="488">
        <v>1</v>
      </c>
    </row>
    <row r="13" spans="1:7" x14ac:dyDescent="0.25">
      <c r="A13" s="491" t="s">
        <v>16</v>
      </c>
      <c r="B13" s="491">
        <v>12525879.333333334</v>
      </c>
      <c r="C13" s="491">
        <v>14155444.333333334</v>
      </c>
      <c r="D13" s="491">
        <v>13.009585647719529</v>
      </c>
      <c r="E13" s="491">
        <v>130141.66666666667</v>
      </c>
      <c r="F13" s="488">
        <v>9.193753555316396E-3</v>
      </c>
      <c r="G13" s="488">
        <v>0.99080624644468362</v>
      </c>
    </row>
    <row r="14" spans="1:7" x14ac:dyDescent="0.25">
      <c r="A14" s="491" t="s">
        <v>17</v>
      </c>
      <c r="B14" s="491">
        <v>20282324.333333332</v>
      </c>
      <c r="C14" s="491">
        <v>21119626</v>
      </c>
      <c r="D14" s="491">
        <v>4.1282332976531206</v>
      </c>
      <c r="E14" s="491">
        <v>2230313</v>
      </c>
      <c r="F14" s="488">
        <v>0.10560381135537154</v>
      </c>
      <c r="G14" s="488">
        <v>0.89439618864462844</v>
      </c>
    </row>
    <row r="15" spans="1:7" x14ac:dyDescent="0.25">
      <c r="A15" s="491" t="s">
        <v>18</v>
      </c>
      <c r="B15" s="491">
        <v>13808610.333333334</v>
      </c>
      <c r="C15" s="491">
        <v>13410863.666666666</v>
      </c>
      <c r="D15" s="491">
        <v>-2.8804250179073141</v>
      </c>
      <c r="E15" s="491">
        <v>949999.33333333337</v>
      </c>
      <c r="F15" s="488">
        <v>7.0838042720141992E-2</v>
      </c>
      <c r="G15" s="488">
        <v>0.92916195727985795</v>
      </c>
    </row>
    <row r="16" spans="1:7" x14ac:dyDescent="0.25">
      <c r="A16" s="491" t="s">
        <v>19</v>
      </c>
      <c r="B16" s="491">
        <v>15289855.666666666</v>
      </c>
      <c r="C16" s="491">
        <v>10972482.666666666</v>
      </c>
      <c r="D16" s="491">
        <v>-28.236846011648641</v>
      </c>
      <c r="E16" s="491">
        <v>45374.666666666664</v>
      </c>
      <c r="F16" s="488">
        <v>4.1353144994715268E-3</v>
      </c>
      <c r="G16" s="488">
        <v>0.99586468550052842</v>
      </c>
    </row>
    <row r="17" spans="1:7" x14ac:dyDescent="0.25">
      <c r="A17" s="491" t="s">
        <v>20</v>
      </c>
      <c r="B17" s="491">
        <v>5731786</v>
      </c>
      <c r="C17" s="491">
        <v>6175251.666666667</v>
      </c>
      <c r="D17" s="491">
        <v>7.7369543571003341</v>
      </c>
      <c r="E17" s="491">
        <v>0</v>
      </c>
      <c r="F17" s="488">
        <v>0</v>
      </c>
      <c r="G17" s="488">
        <v>1</v>
      </c>
    </row>
    <row r="18" spans="1:7" x14ac:dyDescent="0.25">
      <c r="A18" s="491" t="s">
        <v>24</v>
      </c>
      <c r="B18" s="491">
        <v>27112976.666666668</v>
      </c>
      <c r="C18" s="491">
        <v>26937011.333333332</v>
      </c>
      <c r="D18" s="491">
        <v>-0.64900779983214363</v>
      </c>
      <c r="E18" s="491">
        <v>22666666.666666668</v>
      </c>
      <c r="F18" s="488">
        <v>0.84146924787523458</v>
      </c>
      <c r="G18" s="488">
        <v>0.15853075212476542</v>
      </c>
    </row>
    <row r="19" spans="1:7" x14ac:dyDescent="0.25">
      <c r="A19" s="491" t="s">
        <v>27</v>
      </c>
      <c r="B19" s="491">
        <v>15253155</v>
      </c>
      <c r="C19" s="491">
        <v>20887183</v>
      </c>
      <c r="D19" s="491">
        <v>36.936804221815095</v>
      </c>
      <c r="E19" s="491">
        <v>852323.33333333337</v>
      </c>
      <c r="F19" s="488">
        <v>4.0806045187296601E-2</v>
      </c>
      <c r="G19" s="488">
        <v>0.95919395481270342</v>
      </c>
    </row>
    <row r="20" spans="1:7" x14ac:dyDescent="0.25">
      <c r="A20" s="491" t="s">
        <v>28</v>
      </c>
      <c r="B20" s="491">
        <v>4145589.3333333335</v>
      </c>
      <c r="C20" s="491">
        <v>2463175</v>
      </c>
      <c r="D20" s="491">
        <v>-40.583236738033548</v>
      </c>
      <c r="E20" s="491">
        <v>0</v>
      </c>
      <c r="F20" s="488">
        <v>0</v>
      </c>
      <c r="G20" s="488">
        <v>1</v>
      </c>
    </row>
    <row r="21" spans="1:7" x14ac:dyDescent="0.25">
      <c r="A21" s="491" t="s">
        <v>30</v>
      </c>
      <c r="B21" s="491">
        <v>7946641.666666667</v>
      </c>
      <c r="C21" s="491">
        <v>15527823.333333334</v>
      </c>
      <c r="D21" s="491">
        <v>95.401076135935824</v>
      </c>
      <c r="E21" s="491">
        <v>507625</v>
      </c>
      <c r="F21" s="488">
        <v>3.2691317327798897E-2</v>
      </c>
      <c r="G21" s="488">
        <v>0.96730868267220105</v>
      </c>
    </row>
    <row r="22" spans="1:7" x14ac:dyDescent="0.25">
      <c r="A22" s="491" t="s">
        <v>32</v>
      </c>
      <c r="B22" s="491">
        <v>2081930</v>
      </c>
      <c r="C22" s="491">
        <v>6606826.666666667</v>
      </c>
      <c r="D22" s="491">
        <v>217.34144119478884</v>
      </c>
      <c r="E22" s="491">
        <v>0</v>
      </c>
      <c r="F22" s="488">
        <v>0</v>
      </c>
      <c r="G22" s="488">
        <v>1</v>
      </c>
    </row>
    <row r="23" spans="1:7" x14ac:dyDescent="0.25">
      <c r="A23" s="491" t="s">
        <v>34</v>
      </c>
      <c r="B23" s="491">
        <v>31538865</v>
      </c>
      <c r="C23" s="491">
        <v>33884819.333333336</v>
      </c>
      <c r="D23" s="491">
        <v>7.438296632847555</v>
      </c>
      <c r="E23" s="491">
        <v>26322259</v>
      </c>
      <c r="F23" s="488">
        <v>0.77681568082336339</v>
      </c>
      <c r="G23" s="488">
        <v>0.22318431917663661</v>
      </c>
    </row>
    <row r="24" spans="1:7" x14ac:dyDescent="0.25">
      <c r="A24" s="491" t="s">
        <v>35</v>
      </c>
      <c r="B24" s="491">
        <v>2661546</v>
      </c>
      <c r="C24" s="491">
        <v>4435771</v>
      </c>
      <c r="D24" s="491">
        <v>66.661444138106191</v>
      </c>
      <c r="E24" s="491">
        <v>16666.666666666668</v>
      </c>
      <c r="F24" s="488">
        <v>3.7573325283624128E-3</v>
      </c>
      <c r="G24" s="488">
        <v>0.99624266747163759</v>
      </c>
    </row>
    <row r="25" spans="1:7" x14ac:dyDescent="0.25">
      <c r="A25" s="491" t="s">
        <v>38</v>
      </c>
      <c r="B25" s="491">
        <v>8061249</v>
      </c>
      <c r="C25" s="491">
        <v>10946244</v>
      </c>
      <c r="D25" s="491">
        <v>35.788436754651791</v>
      </c>
      <c r="E25" s="491">
        <v>0</v>
      </c>
      <c r="F25" s="488">
        <v>0</v>
      </c>
      <c r="G25" s="488">
        <v>1</v>
      </c>
    </row>
    <row r="26" spans="1:7" x14ac:dyDescent="0.25">
      <c r="A26" s="491" t="s">
        <v>40</v>
      </c>
      <c r="B26" s="491">
        <v>27277434.333333332</v>
      </c>
      <c r="C26" s="491">
        <v>32453886</v>
      </c>
      <c r="D26" s="491">
        <v>18.977047486980787</v>
      </c>
      <c r="E26" s="491">
        <v>15728165.666666666</v>
      </c>
      <c r="F26" s="488">
        <v>0.48463119845391289</v>
      </c>
      <c r="G26" s="488">
        <v>0.51536880154608711</v>
      </c>
    </row>
    <row r="27" spans="1:7" x14ac:dyDescent="0.25">
      <c r="A27" s="491" t="s">
        <v>42</v>
      </c>
      <c r="B27" s="491">
        <v>60820581</v>
      </c>
      <c r="C27" s="491">
        <v>80239342</v>
      </c>
      <c r="D27" s="491">
        <v>31.927943930690173</v>
      </c>
      <c r="E27" s="491">
        <v>50459192</v>
      </c>
      <c r="F27" s="488">
        <v>0.6288584968705252</v>
      </c>
      <c r="G27" s="488">
        <v>0.3711415031294748</v>
      </c>
    </row>
    <row r="28" spans="1:7" x14ac:dyDescent="0.25">
      <c r="A28" s="491" t="s">
        <v>44</v>
      </c>
      <c r="B28" s="491">
        <v>47503736.333333336</v>
      </c>
      <c r="C28" s="491">
        <v>30872635.333333332</v>
      </c>
      <c r="D28" s="491">
        <v>-35.010090329105275</v>
      </c>
      <c r="E28" s="491">
        <v>788284.33333333337</v>
      </c>
      <c r="F28" s="488">
        <v>2.5533431947813635E-2</v>
      </c>
      <c r="G28" s="488">
        <v>0.97446656805218634</v>
      </c>
    </row>
    <row r="29" spans="1:7" x14ac:dyDescent="0.25">
      <c r="A29" s="491" t="s">
        <v>45</v>
      </c>
      <c r="B29" s="491">
        <v>4058497.3333333335</v>
      </c>
      <c r="C29" s="491">
        <v>4129589</v>
      </c>
      <c r="D29" s="491">
        <v>1.7516745935195022</v>
      </c>
      <c r="E29" s="491">
        <v>0</v>
      </c>
      <c r="F29" s="488">
        <v>0</v>
      </c>
      <c r="G29" s="488">
        <v>1</v>
      </c>
    </row>
    <row r="30" spans="1:7" x14ac:dyDescent="0.25">
      <c r="A30" s="491" t="s">
        <v>48</v>
      </c>
      <c r="B30" s="491">
        <v>45830655.666666664</v>
      </c>
      <c r="C30" s="491">
        <v>34102370</v>
      </c>
      <c r="D30" s="491">
        <v>-25.590481951574667</v>
      </c>
      <c r="E30" s="491">
        <v>6563268.666666667</v>
      </c>
      <c r="F30" s="488">
        <v>0.19245784579390426</v>
      </c>
      <c r="G30" s="488">
        <v>0.80754215420609576</v>
      </c>
    </row>
    <row r="31" spans="1:7" x14ac:dyDescent="0.25">
      <c r="A31" s="491" t="s">
        <v>49</v>
      </c>
      <c r="B31" s="491">
        <v>1840132.3333333333</v>
      </c>
      <c r="C31" s="491">
        <v>1460199.3333333333</v>
      </c>
      <c r="D31" s="491">
        <v>-20.647047667042788</v>
      </c>
      <c r="E31" s="491">
        <v>185936</v>
      </c>
      <c r="F31" s="488">
        <v>0.12733603950876113</v>
      </c>
      <c r="G31" s="488">
        <v>0.87266396049123884</v>
      </c>
    </row>
    <row r="32" spans="1:7" x14ac:dyDescent="0.25">
      <c r="A32" s="491" t="s">
        <v>52</v>
      </c>
      <c r="B32" s="491">
        <v>21274627.333333332</v>
      </c>
      <c r="C32" s="491">
        <v>10089146.666666666</v>
      </c>
      <c r="D32" s="491">
        <v>-52.57662327716136</v>
      </c>
      <c r="E32" s="491">
        <v>546144.66666666663</v>
      </c>
      <c r="F32" s="488">
        <v>5.413189883254084E-2</v>
      </c>
      <c r="G32" s="488">
        <v>0.94586810116745912</v>
      </c>
    </row>
    <row r="33" spans="1:7" x14ac:dyDescent="0.25">
      <c r="A33" s="491" t="s">
        <v>54</v>
      </c>
      <c r="B33" s="491">
        <v>6606908.333333333</v>
      </c>
      <c r="C33" s="491">
        <v>5409092.333333333</v>
      </c>
      <c r="D33" s="491">
        <v>-18.129750551506064</v>
      </c>
      <c r="E33" s="491">
        <v>0</v>
      </c>
      <c r="F33" s="488">
        <v>0</v>
      </c>
      <c r="G33" s="488">
        <v>1</v>
      </c>
    </row>
    <row r="35" spans="1:7" x14ac:dyDescent="0.25">
      <c r="A35" s="491" t="s">
        <v>13</v>
      </c>
      <c r="B35" s="491">
        <v>137497569.66666666</v>
      </c>
      <c r="C35" s="491">
        <v>183186088.33333334</v>
      </c>
      <c r="D35" s="491">
        <v>33.228600896313068</v>
      </c>
      <c r="E35" s="491">
        <v>97891593</v>
      </c>
      <c r="F35" s="488">
        <v>0.53438333604172072</v>
      </c>
      <c r="G35" s="488">
        <v>0.46561666395827928</v>
      </c>
    </row>
    <row r="36" spans="1:7" x14ac:dyDescent="0.25">
      <c r="A36" s="491" t="s">
        <v>21</v>
      </c>
      <c r="B36" s="491">
        <v>18064726.333333332</v>
      </c>
      <c r="C36" s="491">
        <v>28966121</v>
      </c>
      <c r="D36" s="491">
        <v>60.346303982204439</v>
      </c>
      <c r="E36" s="491">
        <v>12867109</v>
      </c>
      <c r="F36" s="488">
        <v>0.44421236105448847</v>
      </c>
      <c r="G36" s="488">
        <v>0.55578763894551153</v>
      </c>
    </row>
    <row r="37" spans="1:7" x14ac:dyDescent="0.25">
      <c r="A37" s="491" t="s">
        <v>22</v>
      </c>
      <c r="B37" s="491">
        <v>17544888.333333332</v>
      </c>
      <c r="C37" s="491">
        <v>28229694</v>
      </c>
      <c r="D37" s="491">
        <v>60.899821438969937</v>
      </c>
      <c r="E37" s="491">
        <v>0</v>
      </c>
      <c r="F37" s="488">
        <v>0</v>
      </c>
      <c r="G37" s="488">
        <v>1</v>
      </c>
    </row>
    <row r="38" spans="1:7" x14ac:dyDescent="0.25">
      <c r="A38" s="491" t="s">
        <v>23</v>
      </c>
      <c r="B38" s="491">
        <v>6687492.333333333</v>
      </c>
      <c r="C38" s="491">
        <v>15563855</v>
      </c>
      <c r="D38" s="491">
        <v>132.73080886273416</v>
      </c>
      <c r="E38" s="491">
        <v>4632921.333333333</v>
      </c>
      <c r="F38" s="488">
        <v>0.29767183858583451</v>
      </c>
      <c r="G38" s="488">
        <v>0.70232816141416543</v>
      </c>
    </row>
    <row r="39" spans="1:7" x14ac:dyDescent="0.25">
      <c r="A39" s="491" t="s">
        <v>25</v>
      </c>
      <c r="B39" s="491">
        <v>8922950.666666666</v>
      </c>
      <c r="C39" s="491">
        <v>25878184.333333332</v>
      </c>
      <c r="D39" s="491">
        <v>190.01823836151058</v>
      </c>
      <c r="E39" s="491">
        <v>5410886.333333333</v>
      </c>
      <c r="F39" s="488">
        <v>0.20909064807779598</v>
      </c>
      <c r="G39" s="488">
        <v>0.79090935192220402</v>
      </c>
    </row>
    <row r="40" spans="1:7" x14ac:dyDescent="0.25">
      <c r="A40" s="491" t="s">
        <v>26</v>
      </c>
      <c r="B40" s="491">
        <v>12546977.333333334</v>
      </c>
      <c r="C40" s="491">
        <v>15581200.666666666</v>
      </c>
      <c r="D40" s="491">
        <v>24.18290280378816</v>
      </c>
      <c r="E40" s="491">
        <v>752285.66666666663</v>
      </c>
      <c r="F40" s="488">
        <v>4.8281623654077836E-2</v>
      </c>
      <c r="G40" s="488">
        <v>0.95171837634592216</v>
      </c>
    </row>
    <row r="41" spans="1:7" x14ac:dyDescent="0.25">
      <c r="A41" s="491" t="s">
        <v>29</v>
      </c>
      <c r="B41" s="491">
        <v>13719391</v>
      </c>
      <c r="C41" s="491">
        <v>15496178.333333334</v>
      </c>
      <c r="D41" s="491">
        <v>12.950919857399896</v>
      </c>
      <c r="E41" s="491">
        <v>44198.333333333336</v>
      </c>
      <c r="F41" s="488">
        <v>2.8522086144465511E-3</v>
      </c>
      <c r="G41" s="488">
        <v>0.99714779138555343</v>
      </c>
    </row>
    <row r="42" spans="1:7" x14ac:dyDescent="0.25">
      <c r="A42" s="491" t="s">
        <v>31</v>
      </c>
      <c r="B42" s="491">
        <v>22954469.333333332</v>
      </c>
      <c r="C42" s="491">
        <v>23409027.333333332</v>
      </c>
      <c r="D42" s="491">
        <v>1.9802592401468138</v>
      </c>
      <c r="E42" s="491">
        <v>17957266.333333332</v>
      </c>
      <c r="F42" s="488">
        <v>0.76710860633508882</v>
      </c>
      <c r="G42" s="488">
        <v>0.23289139366491118</v>
      </c>
    </row>
    <row r="43" spans="1:7" x14ac:dyDescent="0.25">
      <c r="A43" s="491" t="s">
        <v>33</v>
      </c>
      <c r="B43" s="491">
        <v>1825878.3333333333</v>
      </c>
      <c r="C43" s="491">
        <v>1684053.3333333333</v>
      </c>
      <c r="D43" s="491">
        <v>-7.7674945482858941</v>
      </c>
      <c r="E43" s="491">
        <v>0</v>
      </c>
      <c r="F43" s="488">
        <v>0</v>
      </c>
      <c r="G43" s="488">
        <v>1</v>
      </c>
    </row>
    <row r="44" spans="1:7" x14ac:dyDescent="0.25">
      <c r="A44" s="491" t="s">
        <v>36</v>
      </c>
      <c r="B44" s="491">
        <v>380461614</v>
      </c>
      <c r="C44" s="491">
        <v>403237646</v>
      </c>
      <c r="D44" s="491">
        <v>5.9864204855105303</v>
      </c>
      <c r="E44" s="491">
        <v>266107923</v>
      </c>
      <c r="F44" s="488">
        <v>0.65992827217327821</v>
      </c>
      <c r="G44" s="488">
        <v>0.34007172782672179</v>
      </c>
    </row>
    <row r="45" spans="1:7" x14ac:dyDescent="0.25">
      <c r="A45" s="491" t="s">
        <v>37</v>
      </c>
      <c r="B45" s="491">
        <v>28598069.666666668</v>
      </c>
      <c r="C45" s="491">
        <v>38842841.666666664</v>
      </c>
      <c r="D45" s="491">
        <v>35.823298982801958</v>
      </c>
      <c r="E45" s="491">
        <v>8897046.333333334</v>
      </c>
      <c r="F45" s="488">
        <v>0.22905240583796974</v>
      </c>
      <c r="G45" s="488">
        <v>0.77094759416203029</v>
      </c>
    </row>
    <row r="46" spans="1:7" x14ac:dyDescent="0.25">
      <c r="A46" s="491" t="s">
        <v>39</v>
      </c>
      <c r="B46" s="491">
        <v>145525682</v>
      </c>
      <c r="C46" s="491">
        <v>100883602.66666667</v>
      </c>
      <c r="D46" s="491">
        <v>-30.676426813332736</v>
      </c>
      <c r="E46" s="491">
        <v>5496200</v>
      </c>
      <c r="F46" s="488">
        <v>5.4480607895816352E-2</v>
      </c>
      <c r="G46" s="488">
        <v>0.94551939210418368</v>
      </c>
    </row>
    <row r="47" spans="1:7" x14ac:dyDescent="0.25">
      <c r="A47" s="491" t="s">
        <v>41</v>
      </c>
      <c r="B47" s="491">
        <v>24921943</v>
      </c>
      <c r="C47" s="491">
        <v>31268674</v>
      </c>
      <c r="D47" s="491">
        <v>25.466437348002923</v>
      </c>
      <c r="E47" s="491">
        <v>4390649</v>
      </c>
      <c r="F47" s="488">
        <v>0.14041685937817511</v>
      </c>
      <c r="G47" s="488">
        <v>0.85958314062182484</v>
      </c>
    </row>
    <row r="48" spans="1:7" x14ac:dyDescent="0.25">
      <c r="A48" s="491" t="s">
        <v>43</v>
      </c>
      <c r="B48" s="491">
        <v>2298217.3333333335</v>
      </c>
      <c r="C48" s="491">
        <v>3252815.3333333335</v>
      </c>
      <c r="D48" s="491">
        <v>41.536454631792871</v>
      </c>
      <c r="E48" s="491">
        <v>279515.66666666669</v>
      </c>
      <c r="F48" s="488">
        <v>8.5930382767912025E-2</v>
      </c>
      <c r="G48" s="488">
        <v>0.91406961723208802</v>
      </c>
    </row>
    <row r="49" spans="1:7" x14ac:dyDescent="0.25">
      <c r="A49" s="491" t="s">
        <v>46</v>
      </c>
      <c r="B49" s="491">
        <v>4029125</v>
      </c>
      <c r="C49" s="491">
        <v>6939969</v>
      </c>
      <c r="D49" s="491">
        <v>72.24506561598362</v>
      </c>
      <c r="E49" s="491">
        <v>0</v>
      </c>
      <c r="F49" s="488">
        <v>0</v>
      </c>
      <c r="G49" s="488">
        <v>1</v>
      </c>
    </row>
    <row r="50" spans="1:7" x14ac:dyDescent="0.25">
      <c r="A50" s="491" t="s">
        <v>47</v>
      </c>
      <c r="B50" s="491">
        <v>164825491</v>
      </c>
      <c r="C50" s="491">
        <v>244904051.33333334</v>
      </c>
      <c r="D50" s="491">
        <v>48.583844554319178</v>
      </c>
      <c r="E50" s="491">
        <v>204462946</v>
      </c>
      <c r="F50" s="488">
        <v>0.8348695943853951</v>
      </c>
      <c r="G50" s="488">
        <v>0.1651304056146049</v>
      </c>
    </row>
    <row r="51" spans="1:7" x14ac:dyDescent="0.25">
      <c r="A51" s="491" t="s">
        <v>50</v>
      </c>
      <c r="B51" s="491">
        <v>35917635.333333336</v>
      </c>
      <c r="C51" s="491">
        <v>35609009.666666664</v>
      </c>
      <c r="D51" s="491">
        <v>-0.85925942452077797</v>
      </c>
      <c r="E51" s="491">
        <v>4346542.333333333</v>
      </c>
      <c r="F51" s="488">
        <v>0.12206299400126536</v>
      </c>
      <c r="G51" s="488">
        <v>0.87793700599873459</v>
      </c>
    </row>
    <row r="52" spans="1:7" x14ac:dyDescent="0.25">
      <c r="A52" s="491" t="s">
        <v>51</v>
      </c>
      <c r="B52" s="491">
        <v>45677817</v>
      </c>
      <c r="C52" s="491">
        <v>38933177.333333336</v>
      </c>
      <c r="D52" s="491">
        <v>-14.765678637108829</v>
      </c>
      <c r="E52" s="491">
        <v>2788057</v>
      </c>
      <c r="F52" s="488">
        <v>7.1611340018040481E-2</v>
      </c>
      <c r="G52" s="488">
        <v>0.92838865998195952</v>
      </c>
    </row>
    <row r="53" spans="1:7" x14ac:dyDescent="0.25">
      <c r="A53" s="491" t="s">
        <v>53</v>
      </c>
      <c r="B53" s="491">
        <v>17905890.333333332</v>
      </c>
      <c r="C53" s="491">
        <v>13753426</v>
      </c>
      <c r="D53" s="491">
        <v>-23.190493497009573</v>
      </c>
      <c r="E53" s="491">
        <v>863333.33333333337</v>
      </c>
      <c r="F53" s="488">
        <v>6.2772238228739036E-2</v>
      </c>
      <c r="G53" s="488">
        <v>0.93722776177126099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zoomScale="115" zoomScaleNormal="115" workbookViewId="0">
      <selection activeCell="D12" sqref="D12"/>
    </sheetView>
  </sheetViews>
  <sheetFormatPr defaultRowHeight="15" x14ac:dyDescent="0.25"/>
  <cols>
    <col min="1" max="1" width="8.5703125" customWidth="1"/>
    <col min="2" max="2" width="27.42578125" customWidth="1"/>
  </cols>
  <sheetData>
    <row r="1" spans="1:4" x14ac:dyDescent="0.25">
      <c r="A1" t="s">
        <v>78</v>
      </c>
    </row>
    <row r="2" spans="1:4" x14ac:dyDescent="0.25">
      <c r="D2" t="s">
        <v>82</v>
      </c>
    </row>
    <row r="3" spans="1:4" x14ac:dyDescent="0.25">
      <c r="A3" s="496" t="s">
        <v>80</v>
      </c>
      <c r="B3" s="497" t="s">
        <v>79</v>
      </c>
      <c r="C3" s="495" t="s">
        <v>75</v>
      </c>
      <c r="D3" t="s">
        <v>82</v>
      </c>
    </row>
    <row r="4" spans="1:4" x14ac:dyDescent="0.25">
      <c r="A4" s="496" t="s">
        <v>81</v>
      </c>
      <c r="B4" s="497" t="s">
        <v>76</v>
      </c>
      <c r="C4" s="495" t="s">
        <v>77</v>
      </c>
      <c r="D4" t="s">
        <v>82</v>
      </c>
    </row>
  </sheetData>
  <hyperlinks>
    <hyperlink ref="C3" r:id="rId1"/>
    <hyperlink ref="C4" r:id="rId2"/>
  </hyperlinks>
  <pageMargins left="0.7" right="0.7" top="0.75" bottom="0.75" header="0.3" footer="0.3"/>
  <pageSetup orientation="portrait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State Government Expenditures</vt:lpstr>
      <vt:lpstr>Health-Related R&amp;D</vt:lpstr>
      <vt:lpstr>Table</vt:lpstr>
      <vt:lpstr>SOURCE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2018-12-13T12:18:12Z</dcterms:created>
  <dcterms:modified xsi:type="dcterms:W3CDTF">2019-01-10T19:52:08Z</dcterms:modified>
</cp:coreProperties>
</file>